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420" windowHeight="8550" tabRatio="955" activeTab="1"/>
  </bookViews>
  <sheets>
    <sheet name="HH data and results" sheetId="1" r:id="rId1"/>
    <sheet name="wood" sheetId="2" r:id="rId2"/>
    <sheet name="non-woody biomass" sheetId="3" r:id="rId3"/>
    <sheet name="coal or charcoal" sheetId="4" r:id="rId4"/>
    <sheet name="kerosene" sheetId="5" r:id="rId5"/>
    <sheet name="LPG" sheetId="6" r:id="rId6"/>
    <sheet name="Number of people" sheetId="7" r:id="rId7"/>
    <sheet name="Wood Moisture" sheetId="8" r:id="rId8"/>
    <sheet name="Non-woody fuel Moisture" sheetId="9" r:id="rId9"/>
    <sheet name="calorific values" sheetId="10" r:id="rId10"/>
  </sheets>
  <definedNames>
    <definedName name="_xlnm.Print_Area" localSheetId="9">'calorific values'!$A$1:$H$37</definedName>
    <definedName name="_xlnm.Print_Area" localSheetId="3">'coal or charcoal'!$A$1:$N$40</definedName>
    <definedName name="_xlnm.Print_Area" localSheetId="0">'HH data and results'!$A$1:$L$37</definedName>
    <definedName name="_xlnm.Print_Area" localSheetId="4">'kerosene'!$A$1:$N$36</definedName>
    <definedName name="_xlnm.Print_Area" localSheetId="5">'LPG'!$A$1:$N$36</definedName>
    <definedName name="_xlnm.Print_Area" localSheetId="2">'non-woody biomass'!$A$1:$N$40</definedName>
    <definedName name="_xlnm.Print_Area" localSheetId="8">'Non-woody fuel Moisture'!$A$1:$H$21</definedName>
    <definedName name="_xlnm.Print_Area" localSheetId="1">'wood'!$A$1:$N$34</definedName>
  </definedNames>
  <calcPr fullCalcOnLoad="1"/>
</workbook>
</file>

<file path=xl/comments8.xml><?xml version="1.0" encoding="utf-8"?>
<comments xmlns="http://schemas.openxmlformats.org/spreadsheetml/2006/main">
  <authors>
    <author>Rob Bailis</author>
  </authors>
  <commentList>
    <comment ref="D13" authorId="0">
      <text>
        <r>
          <rPr>
            <b/>
            <sz val="8"/>
            <rFont val="Tahoma"/>
            <family val="2"/>
          </rPr>
          <t>Rob Bailis:</t>
        </r>
        <r>
          <rPr>
            <sz val="8"/>
            <rFont val="Tahoma"/>
            <family val="2"/>
          </rPr>
          <t xml:space="preserve">
This can be the result of 9 individual meeasurements or you can use the Delmhorst's running average function to calculate and input here directly.</t>
        </r>
      </text>
    </comment>
    <comment ref="D35" authorId="0">
      <text>
        <r>
          <rPr>
            <b/>
            <sz val="8"/>
            <rFont val="Tahoma"/>
            <family val="2"/>
          </rPr>
          <t>Rob Bailis:</t>
        </r>
        <r>
          <rPr>
            <sz val="8"/>
            <rFont val="Tahoma"/>
            <family val="2"/>
          </rPr>
          <t xml:space="preserve">
This can be the result of 9 individual meeasurements or you can use the Delmhorst's running average function to calculate and input here directly.</t>
        </r>
      </text>
    </comment>
    <comment ref="D24" authorId="0">
      <text>
        <r>
          <rPr>
            <b/>
            <sz val="8"/>
            <rFont val="Tahoma"/>
            <family val="2"/>
          </rPr>
          <t>Rob Bailis:</t>
        </r>
        <r>
          <rPr>
            <sz val="8"/>
            <rFont val="Tahoma"/>
            <family val="2"/>
          </rPr>
          <t xml:space="preserve">
This can be the result of 9 individual meeasurements or you can use the Delmhorst's running average function to calculate and input here directly.</t>
        </r>
      </text>
    </comment>
  </commentList>
</comments>
</file>

<file path=xl/sharedStrings.xml><?xml version="1.0" encoding="utf-8"?>
<sst xmlns="http://schemas.openxmlformats.org/spreadsheetml/2006/main" count="434" uniqueCount="152">
  <si>
    <t xml:space="preserve">Shaded cells require user input; unshaded cells automatically display outputs </t>
  </si>
  <si>
    <t>Administative division</t>
  </si>
  <si>
    <t>Region/province</t>
  </si>
  <si>
    <t>Name(s) of</t>
  </si>
  <si>
    <t>Enumerator(s)</t>
  </si>
  <si>
    <t>Describe the location of the household (list ‎distinguishing features ‎like water sources, trees, and ‎other details of the landscape)‎…</t>
  </si>
  <si>
    <t>Is fuel provided (Yes/No)</t>
  </si>
  <si>
    <t>Day 1</t>
  </si>
  <si>
    <t>Day 2</t>
  </si>
  <si>
    <t>Day 3</t>
  </si>
  <si>
    <t>Day 0</t>
  </si>
  <si>
    <t>Shell Foundation HEH Project Kitchen Performance Test: Data and Calculation ‎Form</t>
  </si>
  <si>
    <t>Type of stove</t>
  </si>
  <si>
    <t>Gender and age</t>
  </si>
  <si>
    <t xml:space="preserve">Child: 0-14 </t>
  </si>
  <si>
    <t xml:space="preserve">Female: over 14 </t>
  </si>
  <si>
    <t xml:space="preserve">Male: over 59 </t>
  </si>
  <si>
    <t xml:space="preserve">Children: 0-14 </t>
  </si>
  <si>
    <t>Start date of KPT</t>
  </si>
  <si>
    <t>Adult equivalent</t>
  </si>
  <si>
    <t>GPS coordinates</t>
  </si>
  <si>
    <t xml:space="preserve">Time family is to be visited </t>
  </si>
  <si>
    <t>Male: 15-59</t>
  </si>
  <si>
    <t xml:space="preserve">Females: &gt; 14 </t>
  </si>
  <si>
    <t>Males: &gt; 59</t>
  </si>
  <si>
    <t>Males: 15 - 59</t>
  </si>
  <si>
    <t>Total Adult Equivalent</t>
  </si>
  <si>
    <t>Piece 1</t>
  </si>
  <si>
    <t>Piece 2</t>
  </si>
  <si>
    <t>Piece 3</t>
  </si>
  <si>
    <t>Average moisture content (%)</t>
  </si>
  <si>
    <t>Page 3: Fuel moisture content worksheet</t>
  </si>
  <si>
    <t>Schedule of KPT</t>
  </si>
  <si>
    <t>dry-basis</t>
  </si>
  <si>
    <t>wet-basis</t>
  </si>
  <si>
    <r>
      <t>Day 0:</t>
    </r>
    <r>
      <rPr>
        <sz val="9"/>
        <rFont val="Arial"/>
        <family val="2"/>
      </rPr>
      <t xml:space="preserve"> Initial briefing of famliy, defining wood inventory area, and weighing of initial stock of wood.</t>
    </r>
  </si>
  <si>
    <t>Fuel moisture (wet basis)*</t>
  </si>
  <si>
    <t>Instrument reading (% dry basis)</t>
  </si>
  <si>
    <t>Shaded cells require user input - unshaded cells automatically display outputs (see note on fuel moisture)</t>
  </si>
  <si>
    <t>KPT Daily Data Form:</t>
  </si>
  <si>
    <t xml:space="preserve">Family name/HH code: </t>
  </si>
  <si>
    <t>Family name/HH code</t>
  </si>
  <si>
    <t>(Measure and enter the total amount of fuel that the family has at the start of the testing period)</t>
  </si>
  <si>
    <t>kg</t>
  </si>
  <si>
    <t>Fuel consumed between day 0 and day 1</t>
  </si>
  <si>
    <t>People present for meals during the last 24 hour period</t>
  </si>
  <si>
    <t>Fuel consumed between day 2 and day 3</t>
  </si>
  <si>
    <t xml:space="preserve">Fuel consumed in the past 24 hrs </t>
  </si>
  <si>
    <r>
      <t xml:space="preserve">Days 1 and 2: </t>
    </r>
    <r>
      <rPr>
        <sz val="9"/>
        <rFont val="Arial"/>
        <family val="2"/>
      </rPr>
      <t>Visit family at roughly the same time, weigh fuel remaining in stockpile and weigh any wood added on that day.</t>
    </r>
  </si>
  <si>
    <r>
      <t>Day 3:</t>
    </r>
    <r>
      <rPr>
        <sz val="9"/>
        <rFont val="Arial"/>
        <family val="2"/>
      </rPr>
      <t xml:space="preserve"> Final weighing and debriefing of family.  If possible, tell them the outcome of the test and present them with appropriate compensation.</t>
    </r>
  </si>
  <si>
    <r>
      <t xml:space="preserve">Fuel in stock </t>
    </r>
    <r>
      <rPr>
        <b/>
        <i/>
        <sz val="9"/>
        <rFont val="Arial"/>
        <family val="2"/>
      </rPr>
      <t>(excluding new additions not weighed during previous visit)</t>
    </r>
  </si>
  <si>
    <r>
      <t xml:space="preserve">Fuel collected during past 24 hrs </t>
    </r>
    <r>
      <rPr>
        <b/>
        <i/>
        <sz val="9"/>
        <rFont val="Arial"/>
        <family val="2"/>
      </rPr>
      <t>(kept apart from previous day's weighed fuel - add to stock after weighing)</t>
    </r>
  </si>
  <si>
    <t>Moisture should be read the day before from the stock of fuel that is going to be used during the next 24 hour period. For each day, randomly draw 3 pieces of the fuel and measure its moisture in three positions as instructed for the WBT</t>
  </si>
  <si>
    <t xml:space="preserve"> </t>
  </si>
  <si>
    <t>Initial stock of wood in inventory area</t>
  </si>
  <si>
    <t>(Measure and enter the total amount of wood that the family has at the start of the testing period)</t>
  </si>
  <si>
    <t>Fuel calorific values</t>
  </si>
  <si>
    <t>If possible, use calorific values derived from samples of the actual fuels used in the households being evaluated. If this is not possible use the default values given in the accompanying document.</t>
  </si>
  <si>
    <t>Wood</t>
  </si>
  <si>
    <t>Crop residues or dung</t>
  </si>
  <si>
    <t>LPG</t>
  </si>
  <si>
    <t>MJ/kg</t>
  </si>
  <si>
    <t>Fuel</t>
  </si>
  <si>
    <t>Calorific value (MJ/kg)</t>
  </si>
  <si>
    <t xml:space="preserve">Source </t>
  </si>
  <si>
    <t>Charcoal</t>
  </si>
  <si>
    <t>(Smith et al., 2000)</t>
  </si>
  <si>
    <t>(Pennise et al., 2001)</t>
  </si>
  <si>
    <t>Maize stalks</t>
  </si>
  <si>
    <t>(Zhang et al., 2000)</t>
  </si>
  <si>
    <t>(FAO, 1993)</t>
  </si>
  <si>
    <t>Wheat stalks</t>
  </si>
  <si>
    <t>Rice stalks</t>
  </si>
  <si>
    <t>Dung</t>
  </si>
  <si>
    <t>Coal</t>
  </si>
  <si>
    <t>China</t>
  </si>
  <si>
    <t>(IEA, 2005)</t>
  </si>
  <si>
    <t>China (washed)</t>
  </si>
  <si>
    <t>US</t>
  </si>
  <si>
    <t>India</t>
  </si>
  <si>
    <t>South Africa</t>
  </si>
  <si>
    <t>Reference values:</t>
  </si>
  <si>
    <t>Kerosene</t>
  </si>
  <si>
    <t>Natural gas</t>
  </si>
  <si>
    <t>Biogas</t>
  </si>
  <si>
    <t xml:space="preserve">27.6-31.5 </t>
  </si>
  <si>
    <t>MC at which the cal value was measured</t>
  </si>
  <si>
    <t xml:space="preserve"> 1.7 % (wet)</t>
  </si>
  <si>
    <t xml:space="preserve"> ~5 % (wet)</t>
  </si>
  <si>
    <t xml:space="preserve"> 9.1 % (wet)</t>
  </si>
  <si>
    <t xml:space="preserve"> 5.0 % (wet)</t>
  </si>
  <si>
    <t xml:space="preserve"> 7.3 % (wet)</t>
  </si>
  <si>
    <t xml:space="preserve"> 5.0 % (wet) t</t>
  </si>
  <si>
    <t xml:space="preserve"> 8.8 % (wet)</t>
  </si>
  <si>
    <t xml:space="preserve"> 2.1 % (wet)</t>
  </si>
  <si>
    <t xml:space="preserve"> 4.7 % (wet)</t>
  </si>
  <si>
    <t>Moisture content for non-woody biomass should be determined by taking a sample of the household's fuel and doing a gravimetric measurement as descibed in the accompanying text</t>
  </si>
  <si>
    <t>Type of fuel</t>
  </si>
  <si>
    <t>Fuel moisture content (% wet basis)</t>
  </si>
  <si>
    <t>Kerosene consumed between day 0 and day 1</t>
  </si>
  <si>
    <t xml:space="preserve">Kerosene consumed in the past 24 hrs </t>
  </si>
  <si>
    <t>Kerosene consumed between day 2 and day 3</t>
  </si>
  <si>
    <t>LPG consumed between day 0 and day 1</t>
  </si>
  <si>
    <t xml:space="preserve">LPG consumed in the past 24 hrs </t>
  </si>
  <si>
    <t>LPG consumed between day 2 and day 3</t>
  </si>
  <si>
    <t>No. of adult equivalents</t>
  </si>
  <si>
    <r>
      <t xml:space="preserve">Fuel collected during past 24 hrs </t>
    </r>
    <r>
      <rPr>
        <b/>
        <i/>
        <sz val="9"/>
        <rFont val="Arial"/>
        <family val="2"/>
      </rPr>
      <t>(keep apart from previous day's fuel and add after weighing)</t>
    </r>
  </si>
  <si>
    <r>
      <t>Wet</t>
    </r>
    <r>
      <rPr>
        <sz val="9"/>
        <rFont val="Arial"/>
        <family val="2"/>
      </rPr>
      <t xml:space="preserve"> wood used (kg)</t>
    </r>
  </si>
  <si>
    <r>
      <t>Wet</t>
    </r>
    <r>
      <rPr>
        <sz val="9"/>
        <rFont val="Arial"/>
        <family val="2"/>
      </rPr>
      <t xml:space="preserve"> wood per cap (kg/cap)</t>
    </r>
  </si>
  <si>
    <r>
      <t>Dry</t>
    </r>
    <r>
      <rPr>
        <sz val="9"/>
        <rFont val="Arial"/>
        <family val="2"/>
      </rPr>
      <t xml:space="preserve"> wood (kg)</t>
    </r>
  </si>
  <si>
    <r>
      <t>Dry</t>
    </r>
    <r>
      <rPr>
        <sz val="9"/>
        <rFont val="Arial"/>
        <family val="2"/>
      </rPr>
      <t xml:space="preserve"> wood per cap (kg/person)</t>
    </r>
  </si>
  <si>
    <t>Avg</t>
  </si>
  <si>
    <t>SD</t>
  </si>
  <si>
    <t>Results - mass of fuel</t>
  </si>
  <si>
    <t>Results - energy consumption</t>
  </si>
  <si>
    <t>Initial stock of crop residues or dung in inventory area</t>
  </si>
  <si>
    <r>
      <t>Wet</t>
    </r>
    <r>
      <rPr>
        <sz val="9"/>
        <rFont val="Arial"/>
        <family val="2"/>
      </rPr>
      <t xml:space="preserve"> fuel used (kg)</t>
    </r>
  </si>
  <si>
    <r>
      <t>Wet</t>
    </r>
    <r>
      <rPr>
        <sz val="9"/>
        <rFont val="Arial"/>
        <family val="2"/>
      </rPr>
      <t xml:space="preserve"> fuel per cap (kg/cap)</t>
    </r>
  </si>
  <si>
    <r>
      <t>Dry</t>
    </r>
    <r>
      <rPr>
        <sz val="9"/>
        <rFont val="Arial"/>
        <family val="2"/>
      </rPr>
      <t xml:space="preserve"> fuel (kg)</t>
    </r>
  </si>
  <si>
    <r>
      <t>Dry</t>
    </r>
    <r>
      <rPr>
        <sz val="9"/>
        <rFont val="Arial"/>
        <family val="2"/>
      </rPr>
      <t xml:space="preserve"> fuel per cap (kg/person)</t>
    </r>
  </si>
  <si>
    <t>Initial mass of kerosene</t>
  </si>
  <si>
    <r>
      <t xml:space="preserve">Kerosene in stock </t>
    </r>
    <r>
      <rPr>
        <b/>
        <i/>
        <sz val="9"/>
        <rFont val="Arial"/>
        <family val="2"/>
      </rPr>
      <t>(excluding additions not weighed during previous visit)</t>
    </r>
  </si>
  <si>
    <t>Kerosene collected during past 24 hrs (keep apart from previous day's kerosene and add after weighing)</t>
  </si>
  <si>
    <t>(Measure and enter the total amount of kerosene that the family has at the start of the testing period)</t>
  </si>
  <si>
    <r>
      <t xml:space="preserve">Kerosene </t>
    </r>
    <r>
      <rPr>
        <sz val="9"/>
        <rFont val="Arial"/>
        <family val="2"/>
      </rPr>
      <t>used (kg)</t>
    </r>
  </si>
  <si>
    <r>
      <t xml:space="preserve">Kerosene </t>
    </r>
    <r>
      <rPr>
        <sz val="9"/>
        <rFont val="Arial"/>
        <family val="2"/>
      </rPr>
      <t xml:space="preserve"> per cap (kg/cap)</t>
    </r>
  </si>
  <si>
    <t>Kerosene purchased during past 24 hrs (keep apart from previous day's fuel and add after weighing)</t>
  </si>
  <si>
    <t>Initial mass of LPG (weigh tank)</t>
  </si>
  <si>
    <t>(Measure and enter the LPG tank that the family has at the start of the testing period)</t>
  </si>
  <si>
    <r>
      <t xml:space="preserve">LPG </t>
    </r>
    <r>
      <rPr>
        <sz val="9"/>
        <rFont val="Arial"/>
        <family val="2"/>
      </rPr>
      <t>used (kg)</t>
    </r>
  </si>
  <si>
    <r>
      <t xml:space="preserve">LPG </t>
    </r>
    <r>
      <rPr>
        <sz val="9"/>
        <rFont val="Arial"/>
        <family val="2"/>
      </rPr>
      <t xml:space="preserve"> per cap (kg/cap)</t>
    </r>
  </si>
  <si>
    <r>
      <t xml:space="preserve">LPG in stock </t>
    </r>
    <r>
      <rPr>
        <b/>
        <i/>
        <sz val="9"/>
        <rFont val="Arial"/>
        <family val="2"/>
      </rPr>
      <t>(excluding additions not weighed during previous visit)</t>
    </r>
  </si>
  <si>
    <t>LPG purchased during past 24 hrs (keep apart from previous day's fuel and add after weighing)</t>
  </si>
  <si>
    <t>LPG in stock (excluding additions not weighed during previous visit)</t>
  </si>
  <si>
    <t>LPG collected during past 24 hrs (keep apart from previous day's LPG and add after weighing)</t>
  </si>
  <si>
    <t>Coal or charcoal</t>
  </si>
  <si>
    <t>Other biomass</t>
  </si>
  <si>
    <t>Total</t>
  </si>
  <si>
    <t>Average</t>
  </si>
  <si>
    <t>95% CI</t>
  </si>
  <si>
    <t>Initial stock of coal or charcoal in inventory area</t>
  </si>
  <si>
    <r>
      <t xml:space="preserve">Energy </t>
    </r>
    <r>
      <rPr>
        <sz val="9"/>
        <rFont val="Arial"/>
        <family val="2"/>
      </rPr>
      <t>used (MJ)</t>
    </r>
  </si>
  <si>
    <r>
      <t xml:space="preserve">Energy </t>
    </r>
    <r>
      <rPr>
        <sz val="9"/>
        <rFont val="Arial"/>
        <family val="2"/>
      </rPr>
      <t>per cap (MJ/cap)</t>
    </r>
  </si>
  <si>
    <t>Daily fuel use (kg)</t>
  </si>
  <si>
    <t>Fuel use per capita (kg/person)</t>
  </si>
  <si>
    <t>Daily energy use (MJ)</t>
  </si>
  <si>
    <t>Energy use per capita (MJ/person)</t>
  </si>
  <si>
    <t>Day 1 energy use</t>
  </si>
  <si>
    <t>Day 2 energy use</t>
  </si>
  <si>
    <t>Day 3 energy use</t>
  </si>
  <si>
    <t xml:space="preserve">Total </t>
  </si>
  <si>
    <t>per cap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</si>
</sst>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0.0000000"/>
    <numFmt numFmtId="168" formatCode="0.000000"/>
    <numFmt numFmtId="169" formatCode="0.00000"/>
    <numFmt numFmtId="170" formatCode="0.0000"/>
    <numFmt numFmtId="171" formatCode="[$-409]dddd\,\ mmmm\ dd\,\ yyyy"/>
    <numFmt numFmtId="172" formatCode="[$-409]d\-mmm\-yy;@"/>
    <numFmt numFmtId="173" formatCode="[$-809]d\ mmmm\ yyyy;@"/>
    <numFmt numFmtId="174" formatCode="#,##0.000"/>
    <numFmt numFmtId="175" formatCode="#,##0.000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?_);_(@_)"/>
    <numFmt numFmtId="182" formatCode="_(* #,##0_);_(* \(#,##0\);_(* &quot;-&quot;??_);_(@_)"/>
    <numFmt numFmtId="183" formatCode="_(* #,##0.0_);_(* \(#,##0.0\);_(* &quot;-&quot;?_);_(@_)"/>
    <numFmt numFmtId="184" formatCode="_(* #,##0.000_);_(* \(#,##0.000\);_(* &quot;-&quot;??_);_(@_)"/>
    <numFmt numFmtId="185" formatCode="_(* #,##0.0000_);_(* \(#,##0.0000\);_(* &quot;-&quot;??_);_(@_)"/>
    <numFmt numFmtId="186" formatCode="[$-409]h:mm:ss\ AM/PM"/>
    <numFmt numFmtId="187" formatCode="0.0&quot;kg&quot;"/>
    <numFmt numFmtId="188" formatCode="0.0&quot;_kg&quot;"/>
    <numFmt numFmtId="189" formatCode="0.0&quot; kg&quot;"/>
    <numFmt numFmtId="190" formatCode="[$-809]dd\ mmmm\ yyyy;@"/>
    <numFmt numFmtId="191" formatCode="dd/mm/yy;@"/>
    <numFmt numFmtId="192" formatCode="h:mm:ss;@"/>
    <numFmt numFmtId="193" formatCode="d/m/yy;@"/>
    <numFmt numFmtId="194" formatCode="[$-409]mmmm\ d\,\ yyyy;@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 horizontal="left" wrapText="1"/>
    </xf>
    <xf numFmtId="0" fontId="7" fillId="0" borderId="12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left"/>
      <protection/>
    </xf>
    <xf numFmtId="0" fontId="7" fillId="0" borderId="17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11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14" xfId="0" applyFont="1" applyBorder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18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9" fontId="0" fillId="33" borderId="26" xfId="59" applyFont="1" applyFill="1" applyBorder="1" applyAlignment="1" applyProtection="1">
      <alignment/>
      <protection locked="0"/>
    </xf>
    <xf numFmtId="9" fontId="0" fillId="33" borderId="27" xfId="59" applyFont="1" applyFill="1" applyBorder="1" applyAlignment="1" applyProtection="1">
      <alignment/>
      <protection locked="0"/>
    </xf>
    <xf numFmtId="9" fontId="0" fillId="33" borderId="28" xfId="59" applyFont="1" applyFill="1" applyBorder="1" applyAlignment="1" applyProtection="1">
      <alignment/>
      <protection locked="0"/>
    </xf>
    <xf numFmtId="9" fontId="0" fillId="33" borderId="29" xfId="59" applyFont="1" applyFill="1" applyBorder="1" applyAlignment="1" applyProtection="1">
      <alignment/>
      <protection locked="0"/>
    </xf>
    <xf numFmtId="9" fontId="0" fillId="0" borderId="26" xfId="59" applyFont="1" applyFill="1" applyBorder="1" applyAlignment="1">
      <alignment/>
    </xf>
    <xf numFmtId="0" fontId="7" fillId="0" borderId="12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indent="1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left" indent="1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wrapText="1"/>
      <protection/>
    </xf>
    <xf numFmtId="184" fontId="7" fillId="0" borderId="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1" fillId="0" borderId="17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165" fontId="1" fillId="0" borderId="30" xfId="42" applyNumberFormat="1" applyFont="1" applyFill="1" applyBorder="1" applyAlignment="1" applyProtection="1">
      <alignment horizontal="right"/>
      <protection/>
    </xf>
    <xf numFmtId="184" fontId="1" fillId="0" borderId="0" xfId="0" applyNumberFormat="1" applyFont="1" applyBorder="1" applyAlignment="1" applyProtection="1">
      <alignment horizontal="right"/>
      <protection/>
    </xf>
    <xf numFmtId="165" fontId="1" fillId="0" borderId="0" xfId="42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17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84" fontId="1" fillId="0" borderId="0" xfId="0" applyNumberFormat="1" applyFont="1" applyFill="1" applyBorder="1" applyAlignment="1" applyProtection="1">
      <alignment horizontal="right"/>
      <protection/>
    </xf>
    <xf numFmtId="0" fontId="7" fillId="0" borderId="31" xfId="0" applyFont="1" applyFill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8" fillId="0" borderId="32" xfId="0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/>
      <protection/>
    </xf>
    <xf numFmtId="0" fontId="7" fillId="0" borderId="33" xfId="0" applyFont="1" applyFill="1" applyBorder="1" applyAlignment="1" applyProtection="1">
      <alignment horizontal="left"/>
      <protection/>
    </xf>
    <xf numFmtId="0" fontId="7" fillId="0" borderId="32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 horizontal="left"/>
      <protection/>
    </xf>
    <xf numFmtId="0" fontId="1" fillId="0" borderId="34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wrapText="1"/>
      <protection/>
    </xf>
    <xf numFmtId="182" fontId="1" fillId="0" borderId="0" xfId="42" applyNumberFormat="1" applyFont="1" applyFill="1" applyBorder="1" applyAlignment="1" applyProtection="1">
      <alignment horizontal="right"/>
      <protection/>
    </xf>
    <xf numFmtId="182" fontId="7" fillId="0" borderId="32" xfId="42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82" fontId="1" fillId="33" borderId="35" xfId="42" applyNumberFormat="1" applyFont="1" applyFill="1" applyBorder="1" applyAlignment="1" applyProtection="1">
      <alignment horizontal="right"/>
      <protection locked="0"/>
    </xf>
    <xf numFmtId="182" fontId="1" fillId="33" borderId="30" xfId="42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/>
      <protection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 indent="2"/>
    </xf>
    <xf numFmtId="0" fontId="7" fillId="0" borderId="0" xfId="0" applyFont="1" applyAlignment="1" applyProtection="1">
      <alignment horizontal="left" indent="1"/>
      <protection/>
    </xf>
    <xf numFmtId="165" fontId="0" fillId="0" borderId="0" xfId="0" applyNumberFormat="1" applyAlignment="1">
      <alignment horizontal="left" indent="3"/>
    </xf>
    <xf numFmtId="0" fontId="6" fillId="0" borderId="0" xfId="0" applyFont="1" applyBorder="1" applyAlignment="1" applyProtection="1">
      <alignment horizontal="right"/>
      <protection/>
    </xf>
    <xf numFmtId="182" fontId="1" fillId="0" borderId="0" xfId="42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9" fontId="0" fillId="33" borderId="35" xfId="0" applyNumberFormat="1" applyFont="1" applyFill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Fill="1" applyAlignment="1" applyProtection="1">
      <alignment horizontal="right"/>
      <protection/>
    </xf>
    <xf numFmtId="0" fontId="7" fillId="0" borderId="17" xfId="0" applyFont="1" applyBorder="1" applyAlignment="1" applyProtection="1">
      <alignment horizontal="right"/>
      <protection/>
    </xf>
    <xf numFmtId="0" fontId="7" fillId="0" borderId="17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165" fontId="7" fillId="33" borderId="35" xfId="42" applyNumberFormat="1" applyFont="1" applyFill="1" applyBorder="1" applyAlignment="1" applyProtection="1">
      <alignment/>
      <protection locked="0"/>
    </xf>
    <xf numFmtId="165" fontId="7" fillId="0" borderId="35" xfId="42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wrapText="1"/>
      <protection/>
    </xf>
    <xf numFmtId="165" fontId="7" fillId="0" borderId="35" xfId="42" applyNumberFormat="1" applyFont="1" applyFill="1" applyBorder="1" applyAlignment="1" applyProtection="1">
      <alignment horizontal="center"/>
      <protection/>
    </xf>
    <xf numFmtId="9" fontId="7" fillId="33" borderId="35" xfId="59" applyFont="1" applyFill="1" applyBorder="1" applyAlignment="1" applyProtection="1">
      <alignment horizontal="right"/>
      <protection locked="0"/>
    </xf>
    <xf numFmtId="165" fontId="7" fillId="0" borderId="0" xfId="42" applyNumberFormat="1" applyFont="1" applyFill="1" applyBorder="1" applyAlignment="1" applyProtection="1">
      <alignment/>
      <protection/>
    </xf>
    <xf numFmtId="9" fontId="7" fillId="0" borderId="0" xfId="0" applyNumberFormat="1" applyFont="1" applyFill="1" applyBorder="1" applyAlignment="1" applyProtection="1">
      <alignment horizontal="right"/>
      <protection/>
    </xf>
    <xf numFmtId="165" fontId="7" fillId="33" borderId="35" xfId="42" applyNumberFormat="1" applyFont="1" applyFill="1" applyBorder="1" applyAlignment="1" applyProtection="1">
      <alignment horizontal="right"/>
      <protection locked="0"/>
    </xf>
    <xf numFmtId="189" fontId="7" fillId="0" borderId="0" xfId="42" applyNumberFormat="1" applyFont="1" applyFill="1" applyBorder="1" applyAlignment="1" applyProtection="1">
      <alignment horizontal="right"/>
      <protection/>
    </xf>
    <xf numFmtId="165" fontId="7" fillId="33" borderId="36" xfId="42" applyNumberFormat="1" applyFont="1" applyFill="1" applyBorder="1" applyAlignment="1" applyProtection="1">
      <alignment horizontal="center"/>
      <protection locked="0"/>
    </xf>
    <xf numFmtId="165" fontId="7" fillId="0" borderId="36" xfId="42" applyNumberFormat="1" applyFont="1" applyFill="1" applyBorder="1" applyAlignment="1" applyProtection="1">
      <alignment horizontal="center"/>
      <protection/>
    </xf>
    <xf numFmtId="165" fontId="7" fillId="0" borderId="35" xfId="42" applyNumberFormat="1" applyFont="1" applyFill="1" applyBorder="1" applyAlignment="1" applyProtection="1">
      <alignment horizontal="right"/>
      <protection/>
    </xf>
    <xf numFmtId="184" fontId="7" fillId="0" borderId="0" xfId="0" applyNumberFormat="1" applyFont="1" applyBorder="1" applyAlignment="1" applyProtection="1">
      <alignment horizontal="right"/>
      <protection/>
    </xf>
    <xf numFmtId="184" fontId="7" fillId="0" borderId="0" xfId="0" applyNumberFormat="1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center"/>
      <protection locked="0"/>
    </xf>
    <xf numFmtId="1" fontId="7" fillId="0" borderId="35" xfId="42" applyNumberFormat="1" applyFont="1" applyFill="1" applyBorder="1" applyAlignment="1" applyProtection="1">
      <alignment horizontal="center"/>
      <protection/>
    </xf>
    <xf numFmtId="165" fontId="0" fillId="33" borderId="27" xfId="59" applyNumberFormat="1" applyFont="1" applyFill="1" applyBorder="1" applyAlignment="1" applyProtection="1">
      <alignment horizontal="center" vertical="top"/>
      <protection locked="0"/>
    </xf>
    <xf numFmtId="165" fontId="0" fillId="33" borderId="29" xfId="59" applyNumberFormat="1" applyFont="1" applyFill="1" applyBorder="1" applyAlignment="1" applyProtection="1">
      <alignment horizontal="center" vertical="top"/>
      <protection locked="0"/>
    </xf>
    <xf numFmtId="0" fontId="7" fillId="0" borderId="37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/>
      <protection/>
    </xf>
    <xf numFmtId="0" fontId="7" fillId="0" borderId="38" xfId="0" applyFont="1" applyBorder="1" applyAlignment="1" applyProtection="1">
      <alignment/>
      <protection/>
    </xf>
    <xf numFmtId="0" fontId="7" fillId="0" borderId="38" xfId="0" applyFont="1" applyBorder="1" applyAlignment="1" applyProtection="1">
      <alignment/>
      <protection/>
    </xf>
    <xf numFmtId="0" fontId="7" fillId="0" borderId="39" xfId="0" applyFont="1" applyBorder="1" applyAlignment="1" applyProtection="1">
      <alignment/>
      <protection/>
    </xf>
    <xf numFmtId="189" fontId="6" fillId="0" borderId="39" xfId="42" applyNumberFormat="1" applyFont="1" applyFill="1" applyBorder="1" applyAlignment="1" applyProtection="1">
      <alignment horizontal="left"/>
      <protection/>
    </xf>
    <xf numFmtId="0" fontId="6" fillId="0" borderId="39" xfId="0" applyFont="1" applyBorder="1" applyAlignment="1" applyProtection="1">
      <alignment horizontal="left"/>
      <protection/>
    </xf>
    <xf numFmtId="0" fontId="4" fillId="0" borderId="39" xfId="0" applyFont="1" applyBorder="1" applyAlignment="1">
      <alignment/>
    </xf>
    <xf numFmtId="0" fontId="0" fillId="0" borderId="0" xfId="0" applyAlignment="1">
      <alignment horizontal="left" vertical="top" indent="1"/>
    </xf>
    <xf numFmtId="0" fontId="7" fillId="0" borderId="21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wrapText="1"/>
      <protection/>
    </xf>
    <xf numFmtId="165" fontId="7" fillId="0" borderId="40" xfId="42" applyNumberFormat="1" applyFont="1" applyFill="1" applyBorder="1" applyAlignment="1" applyProtection="1">
      <alignment horizontal="center"/>
      <protection/>
    </xf>
    <xf numFmtId="165" fontId="6" fillId="0" borderId="37" xfId="0" applyNumberFormat="1" applyFont="1" applyBorder="1" applyAlignment="1" applyProtection="1">
      <alignment horizontal="center"/>
      <protection/>
    </xf>
    <xf numFmtId="165" fontId="7" fillId="0" borderId="37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7" fillId="33" borderId="23" xfId="0" applyFont="1" applyFill="1" applyBorder="1" applyAlignment="1" applyProtection="1">
      <alignment horizontal="left"/>
      <protection locked="0"/>
    </xf>
    <xf numFmtId="0" fontId="7" fillId="33" borderId="24" xfId="0" applyFont="1" applyFill="1" applyBorder="1" applyAlignment="1" applyProtection="1">
      <alignment horizontal="left"/>
      <protection locked="0"/>
    </xf>
    <xf numFmtId="0" fontId="7" fillId="33" borderId="25" xfId="0" applyFont="1" applyFill="1" applyBorder="1" applyAlignment="1" applyProtection="1">
      <alignment horizontal="left"/>
      <protection locked="0"/>
    </xf>
    <xf numFmtId="0" fontId="7" fillId="33" borderId="40" xfId="0" applyFont="1" applyFill="1" applyBorder="1" applyAlignment="1" applyProtection="1">
      <alignment horizontal="left"/>
      <protection locked="0"/>
    </xf>
    <xf numFmtId="0" fontId="7" fillId="33" borderId="35" xfId="0" applyFont="1" applyFill="1" applyBorder="1" applyAlignment="1" applyProtection="1">
      <alignment horizontal="left"/>
      <protection locked="0"/>
    </xf>
    <xf numFmtId="0" fontId="7" fillId="33" borderId="41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/>
    </xf>
    <xf numFmtId="0" fontId="7" fillId="33" borderId="35" xfId="42" applyNumberFormat="1" applyFont="1" applyFill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 vertical="top" wrapText="1"/>
      <protection/>
    </xf>
    <xf numFmtId="0" fontId="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6" fillId="0" borderId="37" xfId="0" applyFont="1" applyBorder="1" applyAlignment="1" applyProtection="1">
      <alignment horizontal="center" wrapText="1"/>
      <protection/>
    </xf>
    <xf numFmtId="165" fontId="6" fillId="0" borderId="37" xfId="0" applyNumberFormat="1" applyFont="1" applyBorder="1" applyAlignment="1" applyProtection="1">
      <alignment horizontal="center" wrapText="1"/>
      <protection/>
    </xf>
    <xf numFmtId="0" fontId="7" fillId="33" borderId="35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Fill="1" applyAlignment="1" applyProtection="1">
      <alignment horizontal="left" wrapText="1"/>
      <protection/>
    </xf>
    <xf numFmtId="165" fontId="7" fillId="0" borderId="36" xfId="42" applyNumberFormat="1" applyFont="1" applyFill="1" applyBorder="1" applyAlignment="1" applyProtection="1">
      <alignment horizontal="center"/>
      <protection/>
    </xf>
    <xf numFmtId="165" fontId="7" fillId="0" borderId="35" xfId="42" applyNumberFormat="1" applyFont="1" applyFill="1" applyBorder="1" applyAlignment="1" applyProtection="1">
      <alignment horizontal="center"/>
      <protection/>
    </xf>
    <xf numFmtId="165" fontId="7" fillId="33" borderId="36" xfId="42" applyNumberFormat="1" applyFont="1" applyFill="1" applyBorder="1" applyAlignment="1" applyProtection="1">
      <alignment horizontal="center"/>
      <protection locked="0"/>
    </xf>
    <xf numFmtId="165" fontId="7" fillId="33" borderId="35" xfId="42" applyNumberFormat="1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horizontal="left" indent="2"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 wrapText="1"/>
    </xf>
    <xf numFmtId="0" fontId="4" fillId="0" borderId="42" xfId="0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4" fillId="33" borderId="35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114300</xdr:colOff>
      <xdr:row>26</xdr:row>
      <xdr:rowOff>114300</xdr:rowOff>
    </xdr:from>
    <xdr:ext cx="2809875" cy="1933575"/>
    <xdr:sp>
      <xdr:nvSpPr>
        <xdr:cNvPr id="1" name="Text Box 2"/>
        <xdr:cNvSpPr txBox="1">
          <a:spLocks noChangeArrowheads="1"/>
        </xdr:cNvSpPr>
      </xdr:nvSpPr>
      <xdr:spPr>
        <a:xfrm>
          <a:off x="3124200" y="5314950"/>
          <a:ext cx="2809875" cy="1933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Fuel moisture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you are using the Delmhorst J-2000 moisture analyzer (the recommended instrument for measuring fuel moisture in these field tests) you will be measuring fuel moisture on a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dry basis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You can use the averaging function on the meter to or enter data in the "Fuel Mois-ture" worksheet (immeditely followng this worksheet). That work-sheet will calculate the average moisture content (both dry and wet basis). The wet-basis will be output automatically to this work-sheet.  If you are using an alternate method to calculate fuel moisture,  ignore the "Fuel Moisture" work-sheet and enter the fuel moisture values (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wet-basis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directly into this work-sheet.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</xdr:colOff>
      <xdr:row>26</xdr:row>
      <xdr:rowOff>0</xdr:rowOff>
    </xdr:from>
    <xdr:ext cx="3248025" cy="914400"/>
    <xdr:sp>
      <xdr:nvSpPr>
        <xdr:cNvPr id="1" name="Text Box 4"/>
        <xdr:cNvSpPr txBox="1">
          <a:spLocks noChangeArrowheads="1"/>
        </xdr:cNvSpPr>
      </xdr:nvSpPr>
      <xdr:spPr>
        <a:xfrm>
          <a:off x="3038475" y="5238750"/>
          <a:ext cx="3248025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Fuel moisture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Delmhorst J-2000 moisture analyzer is not designed to measure the moisture content of non-woody biomass. You should use an alternate technique described in the accompanying document and enter in the "non-woody fuel moisture worksheet"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</xdr:colOff>
      <xdr:row>22</xdr:row>
      <xdr:rowOff>76200</xdr:rowOff>
    </xdr:from>
    <xdr:ext cx="3248025" cy="704850"/>
    <xdr:sp>
      <xdr:nvSpPr>
        <xdr:cNvPr id="1" name="Text Box 1"/>
        <xdr:cNvSpPr txBox="1">
          <a:spLocks noChangeArrowheads="1"/>
        </xdr:cNvSpPr>
      </xdr:nvSpPr>
      <xdr:spPr>
        <a:xfrm>
          <a:off x="3057525" y="4019550"/>
          <a:ext cx="324802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Fuel moisture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Coal and charcoal tend to have low moisture contents (1-5%). If possible, test gravimetrically. If not, assume 3% moisture (wet) for these fuels.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19050</xdr:rowOff>
    </xdr:from>
    <xdr:to>
      <xdr:col>7</xdr:col>
      <xdr:colOff>0</xdr:colOff>
      <xdr:row>43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6515100"/>
          <a:ext cx="5629275" cy="123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Delmhorst J-2000 moisture analyzer measures fuel moisture on a dry basis.  To find moisture on a wet basis, simply use the following calculation: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spreadsheet does this calculation automatically.  Output from the HH data and results worksheet requires moisture content on a wet basis, so the conversion is very important.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6</xdr:row>
      <xdr:rowOff>171450</xdr:rowOff>
    </xdr:from>
    <xdr:ext cx="5372100" cy="1819275"/>
    <xdr:sp>
      <xdr:nvSpPr>
        <xdr:cNvPr id="1" name="Text Box 6"/>
        <xdr:cNvSpPr txBox="1">
          <a:spLocks noChangeArrowheads="1"/>
        </xdr:cNvSpPr>
      </xdr:nvSpPr>
      <xdr:spPr>
        <a:xfrm>
          <a:off x="180975" y="1466850"/>
          <a:ext cx="5372100" cy="18192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Take a small sample (200-300 g) of the fuel randomly from the stock of fuel to be used for the tests. Weigh the sample and record the mass. Dry the sample an oven at a few degrees over 100 °C and weigh it again. This may be done at the testing site if an oven is available, or the wet sample may be weighed on-site and then stored carefully and dried later, when an oven is available.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dry the sample, put it in an oven and then remove it and weigh the sample every two hours on a sensitive scale (±1 g accuracy) until the mass no longer decreases. The oven temperature should be carefully controlled so that it doesn’t exceed 110°C (230°F). If the wood is exposed to temperatures near 200°C (390°F), it will thermally break down and lose matter that is not water, causing an inaccurate measurement of moisture content.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oleObject" Target="../embeddings/oleObject_7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44"/>
  <sheetViews>
    <sheetView showGridLines="0" showZeros="0" view="pageBreakPreview" zoomScaleNormal="70" zoomScaleSheetLayoutView="100" zoomScalePageLayoutView="0" workbookViewId="0" topLeftCell="A10">
      <selection activeCell="B2" sqref="B2:K2"/>
    </sheetView>
  </sheetViews>
  <sheetFormatPr defaultColWidth="15.7109375" defaultRowHeight="12.75"/>
  <cols>
    <col min="1" max="1" width="1.28515625" style="57" customWidth="1"/>
    <col min="2" max="2" width="9.7109375" style="57" customWidth="1"/>
    <col min="3" max="3" width="10.00390625" style="57" customWidth="1"/>
    <col min="4" max="4" width="1.7109375" style="57" customWidth="1"/>
    <col min="5" max="5" width="10.7109375" style="57" customWidth="1"/>
    <col min="6" max="7" width="10.7109375" style="61" customWidth="1"/>
    <col min="8" max="8" width="1.7109375" style="61" customWidth="1"/>
    <col min="9" max="11" width="10.7109375" style="61" customWidth="1"/>
    <col min="12" max="12" width="1.28515625" style="57" customWidth="1"/>
    <col min="13" max="13" width="1.7109375" style="56" customWidth="1"/>
    <col min="14" max="14" width="33.8515625" style="56" customWidth="1"/>
    <col min="15" max="15" width="5.57421875" style="56" bestFit="1" customWidth="1"/>
    <col min="16" max="16" width="6.421875" style="56" customWidth="1"/>
    <col min="17" max="17" width="5.421875" style="56" customWidth="1"/>
    <col min="18" max="18" width="6.7109375" style="56" customWidth="1"/>
    <col min="19" max="19" width="7.421875" style="56" customWidth="1"/>
    <col min="20" max="20" width="34.00390625" style="56" customWidth="1"/>
    <col min="21" max="22" width="1.7109375" style="56" customWidth="1"/>
    <col min="23" max="23" width="33.7109375" style="56" customWidth="1"/>
    <col min="24" max="24" width="5.8515625" style="56" customWidth="1"/>
    <col min="25" max="25" width="6.421875" style="56" customWidth="1"/>
    <col min="26" max="26" width="5.421875" style="56" customWidth="1"/>
    <col min="27" max="27" width="6.7109375" style="56" customWidth="1"/>
    <col min="28" max="28" width="7.421875" style="56" customWidth="1"/>
    <col min="29" max="29" width="34.00390625" style="56" customWidth="1"/>
    <col min="30" max="31" width="1.7109375" style="56" customWidth="1"/>
    <col min="32" max="32" width="33.7109375" style="56" customWidth="1"/>
    <col min="33" max="33" width="5.8515625" style="56" customWidth="1"/>
    <col min="34" max="34" width="6.421875" style="56" customWidth="1"/>
    <col min="35" max="35" width="5.421875" style="56" customWidth="1"/>
    <col min="36" max="36" width="6.7109375" style="56" customWidth="1"/>
    <col min="37" max="37" width="7.421875" style="56" customWidth="1"/>
    <col min="38" max="38" width="34.00390625" style="56" customWidth="1"/>
    <col min="39" max="39" width="1.7109375" style="56" customWidth="1"/>
    <col min="40" max="41" width="9.140625" style="56" customWidth="1"/>
    <col min="42" max="48" width="9.140625" style="57" customWidth="1"/>
    <col min="49" max="16384" width="15.7109375" style="57" customWidth="1"/>
  </cols>
  <sheetData>
    <row r="1" spans="1:13" ht="6" customHeight="1" thickTop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71"/>
    </row>
    <row r="2" spans="1:12" ht="12">
      <c r="A2" s="58"/>
      <c r="B2" s="182" t="s">
        <v>11</v>
      </c>
      <c r="C2" s="182"/>
      <c r="D2" s="182"/>
      <c r="E2" s="182"/>
      <c r="F2" s="182"/>
      <c r="G2" s="182"/>
      <c r="H2" s="182"/>
      <c r="I2" s="182"/>
      <c r="J2" s="182"/>
      <c r="K2" s="182"/>
      <c r="L2" s="59"/>
    </row>
    <row r="3" spans="1:20" ht="12">
      <c r="A3" s="58"/>
      <c r="B3" s="183" t="s">
        <v>0</v>
      </c>
      <c r="C3" s="183"/>
      <c r="D3" s="183"/>
      <c r="E3" s="183"/>
      <c r="F3" s="183"/>
      <c r="G3" s="183"/>
      <c r="H3" s="183"/>
      <c r="I3" s="183"/>
      <c r="J3" s="183"/>
      <c r="K3" s="183"/>
      <c r="L3" s="60"/>
      <c r="N3" s="57"/>
      <c r="T3" s="61"/>
    </row>
    <row r="4" spans="1:20" ht="21" customHeight="1">
      <c r="A4" s="58"/>
      <c r="B4" s="62" t="s">
        <v>3</v>
      </c>
      <c r="C4" s="61"/>
      <c r="D4" s="178"/>
      <c r="E4" s="178"/>
      <c r="F4" s="178"/>
      <c r="G4" s="62" t="s">
        <v>20</v>
      </c>
      <c r="H4"/>
      <c r="I4"/>
      <c r="J4" s="178"/>
      <c r="K4" s="178"/>
      <c r="L4" s="60"/>
      <c r="N4" s="57"/>
      <c r="T4" s="64"/>
    </row>
    <row r="5" spans="1:20" ht="21" customHeight="1">
      <c r="A5" s="58"/>
      <c r="B5" s="63" t="s">
        <v>4</v>
      </c>
      <c r="C5" s="61"/>
      <c r="D5" s="178"/>
      <c r="E5" s="178"/>
      <c r="F5" s="178"/>
      <c r="G5" s="62" t="s">
        <v>12</v>
      </c>
      <c r="H5"/>
      <c r="I5"/>
      <c r="J5" s="178"/>
      <c r="K5" s="178"/>
      <c r="L5" s="60"/>
      <c r="T5" s="64"/>
    </row>
    <row r="6" spans="1:20" ht="21" customHeight="1">
      <c r="A6" s="58"/>
      <c r="B6" s="62" t="s">
        <v>41</v>
      </c>
      <c r="C6" s="61"/>
      <c r="D6" s="178"/>
      <c r="E6" s="178"/>
      <c r="F6" s="178"/>
      <c r="G6" s="62" t="s">
        <v>18</v>
      </c>
      <c r="H6"/>
      <c r="I6"/>
      <c r="J6" s="178"/>
      <c r="K6" s="178"/>
      <c r="L6" s="60"/>
      <c r="T6" s="64"/>
    </row>
    <row r="7" spans="1:20" ht="21" customHeight="1">
      <c r="A7" s="58"/>
      <c r="B7" s="62" t="s">
        <v>1</v>
      </c>
      <c r="C7" s="61"/>
      <c r="D7" s="178"/>
      <c r="E7" s="178"/>
      <c r="F7" s="178"/>
      <c r="G7" s="62" t="s">
        <v>21</v>
      </c>
      <c r="H7"/>
      <c r="I7"/>
      <c r="J7" s="178"/>
      <c r="K7" s="178"/>
      <c r="L7" s="60"/>
      <c r="T7" s="64"/>
    </row>
    <row r="8" spans="1:12" ht="21" customHeight="1">
      <c r="A8" s="58"/>
      <c r="B8" s="62" t="s">
        <v>2</v>
      </c>
      <c r="C8" s="61"/>
      <c r="D8" s="178"/>
      <c r="E8" s="178"/>
      <c r="F8" s="178"/>
      <c r="G8" s="62" t="s">
        <v>6</v>
      </c>
      <c r="H8"/>
      <c r="I8"/>
      <c r="J8" s="178"/>
      <c r="K8" s="178"/>
      <c r="L8" s="60"/>
    </row>
    <row r="9" spans="1:15" ht="6.75" customHeight="1" thickBot="1">
      <c r="A9" s="58"/>
      <c r="B9" s="65"/>
      <c r="C9" s="65"/>
      <c r="D9" s="65"/>
      <c r="E9" s="65"/>
      <c r="F9" s="65"/>
      <c r="G9" s="65"/>
      <c r="H9" s="65"/>
      <c r="I9" s="65"/>
      <c r="J9" s="65"/>
      <c r="K9" s="66"/>
      <c r="L9" s="60"/>
      <c r="N9" s="57"/>
      <c r="O9" s="57"/>
    </row>
    <row r="10" spans="1:15" ht="6.75" customHeight="1">
      <c r="A10" s="58"/>
      <c r="B10" s="63"/>
      <c r="C10" s="63"/>
      <c r="D10" s="63"/>
      <c r="E10" s="63"/>
      <c r="F10" s="63"/>
      <c r="G10" s="63"/>
      <c r="H10" s="63"/>
      <c r="I10" s="63"/>
      <c r="J10" s="63"/>
      <c r="K10" s="67"/>
      <c r="L10" s="60"/>
      <c r="N10" s="57"/>
      <c r="O10" s="57"/>
    </row>
    <row r="11" spans="1:15" ht="12">
      <c r="A11" s="58"/>
      <c r="B11" s="68" t="s">
        <v>32</v>
      </c>
      <c r="C11" s="63"/>
      <c r="D11" s="63"/>
      <c r="E11" s="63"/>
      <c r="F11" s="63"/>
      <c r="G11" s="63"/>
      <c r="H11" s="63"/>
      <c r="I11" s="63"/>
      <c r="J11" s="63"/>
      <c r="K11" s="67"/>
      <c r="L11" s="60"/>
      <c r="N11" s="57"/>
      <c r="O11" s="57"/>
    </row>
    <row r="12" spans="1:41" ht="13.5" customHeight="1">
      <c r="A12" s="58"/>
      <c r="B12" s="177" t="s">
        <v>35</v>
      </c>
      <c r="C12" s="177"/>
      <c r="D12" s="177"/>
      <c r="E12" s="177"/>
      <c r="F12" s="177"/>
      <c r="G12" s="177"/>
      <c r="H12" s="177"/>
      <c r="I12" s="177"/>
      <c r="J12" s="177"/>
      <c r="K12" s="177"/>
      <c r="L12" s="60"/>
      <c r="M12" s="69"/>
      <c r="N12" s="69"/>
      <c r="O12" s="61"/>
      <c r="P12" s="57"/>
      <c r="Q12" s="57"/>
      <c r="R12" s="57"/>
      <c r="S12" s="57"/>
      <c r="T12" s="57"/>
      <c r="U12" s="57"/>
      <c r="V12" s="57"/>
      <c r="W12" s="64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</row>
    <row r="13" spans="1:41" ht="29.25" customHeight="1">
      <c r="A13" s="58"/>
      <c r="B13" s="177" t="s">
        <v>48</v>
      </c>
      <c r="C13" s="177"/>
      <c r="D13" s="177"/>
      <c r="E13" s="177"/>
      <c r="F13" s="177"/>
      <c r="G13" s="177"/>
      <c r="H13" s="177"/>
      <c r="I13" s="177"/>
      <c r="J13" s="177"/>
      <c r="K13" s="177"/>
      <c r="L13" s="60"/>
      <c r="M13" s="69"/>
      <c r="N13" s="69"/>
      <c r="O13" s="61"/>
      <c r="P13" s="57"/>
      <c r="Q13" s="57"/>
      <c r="R13" s="57"/>
      <c r="S13" s="57"/>
      <c r="T13" s="57"/>
      <c r="U13" s="57"/>
      <c r="V13" s="57"/>
      <c r="W13" s="64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</row>
    <row r="14" spans="1:41" ht="29.25" customHeight="1">
      <c r="A14" s="58"/>
      <c r="B14" s="177" t="s">
        <v>49</v>
      </c>
      <c r="C14" s="177"/>
      <c r="D14" s="177"/>
      <c r="E14" s="177"/>
      <c r="F14" s="177"/>
      <c r="G14" s="177"/>
      <c r="H14" s="177"/>
      <c r="I14" s="177"/>
      <c r="J14" s="177"/>
      <c r="K14" s="177"/>
      <c r="L14" s="60"/>
      <c r="M14" s="69"/>
      <c r="N14" s="69"/>
      <c r="O14" s="61"/>
      <c r="P14" s="57"/>
      <c r="Q14" s="57"/>
      <c r="R14" s="57"/>
      <c r="S14" s="57"/>
      <c r="T14" s="57"/>
      <c r="U14" s="57"/>
      <c r="V14" s="57"/>
      <c r="W14" s="64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</row>
    <row r="15" spans="1:12" ht="6" customHeight="1">
      <c r="A15" s="58"/>
      <c r="B15" s="61"/>
      <c r="C15" s="61"/>
      <c r="D15" s="61"/>
      <c r="E15" s="61"/>
      <c r="L15" s="60"/>
    </row>
    <row r="16" spans="1:12" ht="25.5" customHeight="1">
      <c r="A16" s="58"/>
      <c r="B16" s="179" t="s">
        <v>5</v>
      </c>
      <c r="C16" s="180"/>
      <c r="D16" s="180"/>
      <c r="E16" s="180"/>
      <c r="F16" s="180"/>
      <c r="G16" s="180"/>
      <c r="H16" s="180"/>
      <c r="I16" s="180"/>
      <c r="J16" s="180"/>
      <c r="K16" s="181"/>
      <c r="L16" s="60"/>
    </row>
    <row r="17" spans="1:12" ht="18" customHeight="1">
      <c r="A17" s="58"/>
      <c r="B17" s="174"/>
      <c r="C17" s="175"/>
      <c r="D17" s="175"/>
      <c r="E17" s="175"/>
      <c r="F17" s="175"/>
      <c r="G17" s="175"/>
      <c r="H17" s="175"/>
      <c r="I17" s="175"/>
      <c r="J17" s="175"/>
      <c r="K17" s="176"/>
      <c r="L17" s="60"/>
    </row>
    <row r="18" spans="1:12" ht="18" customHeight="1">
      <c r="A18" s="58"/>
      <c r="B18" s="174"/>
      <c r="C18" s="175"/>
      <c r="D18" s="175"/>
      <c r="E18" s="175"/>
      <c r="F18" s="175"/>
      <c r="G18" s="175"/>
      <c r="H18" s="175"/>
      <c r="I18" s="175"/>
      <c r="J18" s="175"/>
      <c r="K18" s="176"/>
      <c r="L18" s="60"/>
    </row>
    <row r="19" spans="1:12" ht="18" customHeight="1">
      <c r="A19" s="58"/>
      <c r="B19" s="171"/>
      <c r="C19" s="172"/>
      <c r="D19" s="172"/>
      <c r="E19" s="172"/>
      <c r="F19" s="172"/>
      <c r="G19" s="172"/>
      <c r="H19" s="172"/>
      <c r="I19" s="172"/>
      <c r="J19" s="172"/>
      <c r="K19" s="173"/>
      <c r="L19" s="60"/>
    </row>
    <row r="20" spans="1:15" ht="6.75" customHeight="1" thickBot="1">
      <c r="A20" s="58"/>
      <c r="B20" s="65"/>
      <c r="C20" s="65"/>
      <c r="D20" s="65"/>
      <c r="E20" s="65"/>
      <c r="F20" s="65"/>
      <c r="G20" s="65"/>
      <c r="H20" s="65"/>
      <c r="I20" s="65"/>
      <c r="J20" s="65"/>
      <c r="K20" s="66"/>
      <c r="L20" s="60"/>
      <c r="N20" s="57"/>
      <c r="O20" s="57"/>
    </row>
    <row r="21" spans="1:15" ht="6.75" customHeight="1">
      <c r="A21" s="58"/>
      <c r="B21" s="63"/>
      <c r="C21" s="63"/>
      <c r="D21" s="63"/>
      <c r="E21" s="63"/>
      <c r="F21" s="63"/>
      <c r="G21" s="63"/>
      <c r="H21" s="63"/>
      <c r="I21" s="63"/>
      <c r="J21" s="63"/>
      <c r="K21" s="67"/>
      <c r="L21" s="60"/>
      <c r="N21" s="57"/>
      <c r="O21" s="57"/>
    </row>
    <row r="22" spans="2:11" ht="18" customHeight="1">
      <c r="B22" s="157"/>
      <c r="C22" s="155"/>
      <c r="D22" s="152"/>
      <c r="E22" s="184" t="s">
        <v>143</v>
      </c>
      <c r="F22" s="184"/>
      <c r="G22" s="184"/>
      <c r="H22" s="152"/>
      <c r="I22" s="184" t="s">
        <v>144</v>
      </c>
      <c r="J22" s="184"/>
      <c r="K22" s="184"/>
    </row>
    <row r="23" spans="1:12" ht="12">
      <c r="A23" s="56"/>
      <c r="B23" s="157"/>
      <c r="C23" s="155"/>
      <c r="D23" s="152"/>
      <c r="E23" s="153" t="s">
        <v>138</v>
      </c>
      <c r="F23" s="153" t="s">
        <v>112</v>
      </c>
      <c r="G23" s="153" t="s">
        <v>139</v>
      </c>
      <c r="H23" s="152"/>
      <c r="I23" s="153" t="s">
        <v>138</v>
      </c>
      <c r="J23" s="153" t="s">
        <v>112</v>
      </c>
      <c r="K23" s="153" t="s">
        <v>139</v>
      </c>
      <c r="L23" s="56"/>
    </row>
    <row r="24" spans="1:12" ht="18" customHeight="1">
      <c r="A24" s="56"/>
      <c r="B24" s="158" t="s">
        <v>58</v>
      </c>
      <c r="C24" s="156"/>
      <c r="D24" s="154"/>
      <c r="E24" s="166" t="str">
        <f>wood!$L$14</f>
        <v> </v>
      </c>
      <c r="F24" s="166" t="str">
        <f>wood!$M$14</f>
        <v> </v>
      </c>
      <c r="G24" s="166" t="str">
        <f>IF(F24=" "," ",TINV(0.05,2)*F24/SQRT(2))</f>
        <v> </v>
      </c>
      <c r="H24" s="166"/>
      <c r="I24" s="166" t="str">
        <f>wood!$L$15</f>
        <v> </v>
      </c>
      <c r="J24" s="166" t="str">
        <f>wood!$M$15</f>
        <v> </v>
      </c>
      <c r="K24" s="166" t="str">
        <f>IF(J24=" "," ",TINV(0.05,2)*J24/SQRT(2))</f>
        <v> </v>
      </c>
      <c r="L24" s="56"/>
    </row>
    <row r="25" spans="1:12" ht="18" customHeight="1">
      <c r="A25" s="56"/>
      <c r="B25" s="158" t="s">
        <v>136</v>
      </c>
      <c r="C25" s="156"/>
      <c r="D25" s="154"/>
      <c r="E25" s="166" t="str">
        <f>'non-woody biomass'!L$14</f>
        <v> </v>
      </c>
      <c r="F25" s="166" t="str">
        <f>'non-woody biomass'!M$14</f>
        <v> </v>
      </c>
      <c r="G25" s="166" t="str">
        <f>IF(F25=" "," ",TINV(0.05,2)*F25/SQRT(2))</f>
        <v> </v>
      </c>
      <c r="H25" s="166"/>
      <c r="I25" s="166" t="str">
        <f>'non-woody biomass'!$L$15</f>
        <v> </v>
      </c>
      <c r="J25" s="166" t="str">
        <f>'non-woody biomass'!$M$15</f>
        <v> </v>
      </c>
      <c r="K25" s="166" t="str">
        <f>IF(J25=" "," ",TINV(0.05,2)*J25/SQRT(2))</f>
        <v> </v>
      </c>
      <c r="L25" s="56"/>
    </row>
    <row r="26" spans="1:12" ht="18" customHeight="1">
      <c r="A26" s="56"/>
      <c r="B26" s="158" t="s">
        <v>135</v>
      </c>
      <c r="C26" s="156"/>
      <c r="D26" s="154"/>
      <c r="E26" s="166" t="str">
        <f>'coal or charcoal'!$L$12</f>
        <v> </v>
      </c>
      <c r="F26" s="166" t="str">
        <f>'coal or charcoal'!$M$12</f>
        <v> </v>
      </c>
      <c r="G26" s="166" t="str">
        <f>IF(F26=" "," ",TINV(0.05,2)*F26/SQRT(2))</f>
        <v> </v>
      </c>
      <c r="H26" s="166"/>
      <c r="I26" s="166" t="str">
        <f>'coal or charcoal'!$L$13</f>
        <v> </v>
      </c>
      <c r="J26" s="166" t="str">
        <f>'coal or charcoal'!$M$13</f>
        <v> </v>
      </c>
      <c r="K26" s="166" t="str">
        <f>IF(J26=" "," ",TINV(0.05,2)*J26/SQRT(2))</f>
        <v> </v>
      </c>
      <c r="L26" s="56"/>
    </row>
    <row r="27" spans="1:12" ht="18" customHeight="1">
      <c r="A27" s="56"/>
      <c r="B27" s="158" t="s">
        <v>82</v>
      </c>
      <c r="C27" s="156"/>
      <c r="D27" s="154"/>
      <c r="E27" s="166" t="str">
        <f>kerosene!$L$12</f>
        <v> </v>
      </c>
      <c r="F27" s="166" t="str">
        <f>kerosene!$M$12</f>
        <v> </v>
      </c>
      <c r="G27" s="166" t="str">
        <f>IF(F27=" "," ",TINV(0.05,2)*F27/SQRT(2))</f>
        <v> </v>
      </c>
      <c r="H27" s="166"/>
      <c r="I27" s="166" t="str">
        <f>kerosene!$L$13</f>
        <v> </v>
      </c>
      <c r="J27" s="166" t="str">
        <f>kerosene!$M$13</f>
        <v> </v>
      </c>
      <c r="K27" s="166" t="str">
        <f>IF(J27=" "," ",TINV(0.05,2)*J27/SQRT(2))</f>
        <v> </v>
      </c>
      <c r="L27" s="56"/>
    </row>
    <row r="28" spans="1:12" ht="18" customHeight="1">
      <c r="A28" s="56"/>
      <c r="B28" s="159" t="s">
        <v>60</v>
      </c>
      <c r="C28" s="156"/>
      <c r="D28" s="154"/>
      <c r="E28" s="166" t="str">
        <f>LPG!$L$12</f>
        <v> </v>
      </c>
      <c r="F28" s="166" t="str">
        <f>LPG!$M$12</f>
        <v> </v>
      </c>
      <c r="G28" s="166" t="str">
        <f>IF(F28=" "," ",TINV(0.05,2)*F28/SQRT(2))</f>
        <v> </v>
      </c>
      <c r="H28" s="166"/>
      <c r="I28" s="166" t="str">
        <f>LPG!$L$13</f>
        <v> </v>
      </c>
      <c r="J28" s="166" t="str">
        <f>LPG!$M$13</f>
        <v> </v>
      </c>
      <c r="K28" s="166" t="str">
        <f>IF(J28=" "," ",TINV(0.05,2)*J28/SQRT(2))</f>
        <v> </v>
      </c>
      <c r="L28" s="56"/>
    </row>
    <row r="29" spans="1:12" ht="6" customHeight="1">
      <c r="A29" s="56"/>
      <c r="B29" s="61"/>
      <c r="C29" s="97"/>
      <c r="D29" s="97"/>
      <c r="E29" s="167"/>
      <c r="F29" s="167"/>
      <c r="G29" s="167"/>
      <c r="H29" s="167"/>
      <c r="I29" s="167"/>
      <c r="J29" s="167"/>
      <c r="K29" s="167"/>
      <c r="L29" s="56"/>
    </row>
    <row r="30" spans="1:12" ht="18" customHeight="1">
      <c r="A30" s="56"/>
      <c r="B30" s="157"/>
      <c r="C30" s="155"/>
      <c r="D30" s="152"/>
      <c r="E30" s="185" t="s">
        <v>145</v>
      </c>
      <c r="F30" s="185"/>
      <c r="G30" s="185"/>
      <c r="H30" s="166"/>
      <c r="I30" s="185" t="s">
        <v>146</v>
      </c>
      <c r="J30" s="185"/>
      <c r="K30" s="185"/>
      <c r="L30" s="56"/>
    </row>
    <row r="31" spans="2:12" ht="18" customHeight="1">
      <c r="B31" s="157"/>
      <c r="C31" s="155"/>
      <c r="D31" s="152"/>
      <c r="E31" s="165" t="s">
        <v>138</v>
      </c>
      <c r="F31" s="165" t="s">
        <v>112</v>
      </c>
      <c r="G31" s="165" t="s">
        <v>139</v>
      </c>
      <c r="H31" s="166"/>
      <c r="I31" s="165" t="s">
        <v>138</v>
      </c>
      <c r="J31" s="165" t="s">
        <v>112</v>
      </c>
      <c r="K31" s="165" t="s">
        <v>139</v>
      </c>
      <c r="L31" s="56"/>
    </row>
    <row r="32" spans="2:11" ht="18" customHeight="1">
      <c r="B32" s="158" t="s">
        <v>58</v>
      </c>
      <c r="C32" s="156"/>
      <c r="D32" s="154"/>
      <c r="E32" s="166" t="str">
        <f>wood!$L$21</f>
        <v> </v>
      </c>
      <c r="F32" s="166" t="str">
        <f>wood!$M$21</f>
        <v> </v>
      </c>
      <c r="G32" s="166" t="str">
        <f aca="true" t="shared" si="0" ref="G32:G37">IF(F32=" "," ",TINV(0.05,2)*F32/SQRT(2))</f>
        <v> </v>
      </c>
      <c r="H32" s="166"/>
      <c r="I32" s="166" t="str">
        <f>wood!$L$22</f>
        <v> </v>
      </c>
      <c r="J32" s="166" t="str">
        <f>wood!$M$22</f>
        <v> </v>
      </c>
      <c r="K32" s="166" t="str">
        <f aca="true" t="shared" si="1" ref="K32:K37">IF(J32=" "," ",TINV(0.05,2)*J32/SQRT(2))</f>
        <v> </v>
      </c>
    </row>
    <row r="33" spans="2:11" ht="18" customHeight="1">
      <c r="B33" s="158" t="s">
        <v>136</v>
      </c>
      <c r="C33" s="156"/>
      <c r="D33" s="154"/>
      <c r="E33" s="166" t="str">
        <f>'non-woody biomass'!L$21</f>
        <v> </v>
      </c>
      <c r="F33" s="166" t="str">
        <f>'non-woody biomass'!M$21</f>
        <v> </v>
      </c>
      <c r="G33" s="166" t="str">
        <f t="shared" si="0"/>
        <v> </v>
      </c>
      <c r="H33" s="166"/>
      <c r="I33" s="166" t="str">
        <f>'non-woody biomass'!$L$22</f>
        <v> </v>
      </c>
      <c r="J33" s="166" t="str">
        <f>'non-woody biomass'!$M$22</f>
        <v> </v>
      </c>
      <c r="K33" s="166" t="str">
        <f t="shared" si="1"/>
        <v> </v>
      </c>
    </row>
    <row r="34" spans="2:11" ht="18" customHeight="1">
      <c r="B34" s="158" t="s">
        <v>135</v>
      </c>
      <c r="C34" s="156"/>
      <c r="D34" s="154"/>
      <c r="E34" s="166" t="str">
        <f>'coal or charcoal'!$L$21</f>
        <v> </v>
      </c>
      <c r="F34" s="166" t="str">
        <f>'coal or charcoal'!$M$21</f>
        <v> </v>
      </c>
      <c r="G34" s="166" t="str">
        <f t="shared" si="0"/>
        <v> </v>
      </c>
      <c r="H34" s="166"/>
      <c r="I34" s="166" t="str">
        <f>'coal or charcoal'!$L$22</f>
        <v> </v>
      </c>
      <c r="J34" s="166" t="str">
        <f>'coal or charcoal'!$M$22</f>
        <v> </v>
      </c>
      <c r="K34" s="166" t="str">
        <f t="shared" si="1"/>
        <v> </v>
      </c>
    </row>
    <row r="35" spans="2:11" ht="18" customHeight="1">
      <c r="B35" s="158" t="s">
        <v>82</v>
      </c>
      <c r="C35" s="156"/>
      <c r="D35" s="154"/>
      <c r="E35" s="166" t="str">
        <f>kerosene!$L$21</f>
        <v> </v>
      </c>
      <c r="F35" s="166" t="str">
        <f>kerosene!$M$21</f>
        <v> </v>
      </c>
      <c r="G35" s="166" t="str">
        <f t="shared" si="0"/>
        <v> </v>
      </c>
      <c r="H35" s="166"/>
      <c r="I35" s="166" t="str">
        <f>kerosene!$L$22</f>
        <v> </v>
      </c>
      <c r="J35" s="166" t="str">
        <f>kerosene!$M$22</f>
        <v> </v>
      </c>
      <c r="K35" s="166" t="str">
        <f t="shared" si="1"/>
        <v> </v>
      </c>
    </row>
    <row r="36" spans="2:11" ht="18" customHeight="1">
      <c r="B36" s="159" t="s">
        <v>60</v>
      </c>
      <c r="C36" s="156"/>
      <c r="D36" s="154"/>
      <c r="E36" s="166" t="str">
        <f>LPG!$L$21</f>
        <v> </v>
      </c>
      <c r="F36" s="166" t="str">
        <f>LPG!$M$21</f>
        <v> </v>
      </c>
      <c r="G36" s="166" t="str">
        <f t="shared" si="0"/>
        <v> </v>
      </c>
      <c r="H36" s="166"/>
      <c r="I36" s="166" t="str">
        <f>LPG!$L$22</f>
        <v> </v>
      </c>
      <c r="J36" s="166" t="str">
        <f>LPG!$M$22</f>
        <v> </v>
      </c>
      <c r="K36" s="166" t="str">
        <f t="shared" si="1"/>
        <v> </v>
      </c>
    </row>
    <row r="37" spans="2:11" ht="18" customHeight="1">
      <c r="B37" s="160" t="s">
        <v>137</v>
      </c>
      <c r="C37" s="156"/>
      <c r="D37" s="154"/>
      <c r="E37" s="166">
        <f>SUM(E32:E36)</f>
        <v>0</v>
      </c>
      <c r="F37" s="166">
        <f>STDEV(E40:E42)</f>
        <v>0</v>
      </c>
      <c r="G37" s="166">
        <f t="shared" si="0"/>
        <v>0</v>
      </c>
      <c r="H37" s="166"/>
      <c r="I37" s="166">
        <f>SUM(I32:I36)</f>
        <v>0</v>
      </c>
      <c r="J37" s="166">
        <f>STDEV(F40:F42)</f>
        <v>0</v>
      </c>
      <c r="K37" s="166">
        <f t="shared" si="1"/>
        <v>0</v>
      </c>
    </row>
    <row r="38" spans="7:10" ht="12">
      <c r="G38" s="168"/>
      <c r="J38" s="169"/>
    </row>
    <row r="39" spans="5:11" ht="12">
      <c r="E39" s="57" t="s">
        <v>150</v>
      </c>
      <c r="F39" s="168" t="s">
        <v>151</v>
      </c>
      <c r="H39" s="57"/>
      <c r="I39" s="57"/>
      <c r="J39" s="57"/>
      <c r="K39" s="57"/>
    </row>
    <row r="40" spans="2:11" ht="12">
      <c r="B40" s="57" t="s">
        <v>147</v>
      </c>
      <c r="E40" s="57">
        <f>SUM(wood!I21,'non-woody biomass'!I21,'coal or charcoal'!I21,kerosene!I21,LPG!I21)</f>
        <v>0</v>
      </c>
      <c r="F40" s="170">
        <f>SUM(wood!I22,'non-woody biomass'!I22,'coal or charcoal'!I22,kerosene!I22,LPG!I22)</f>
        <v>0</v>
      </c>
      <c r="H40" s="57"/>
      <c r="I40" s="57"/>
      <c r="J40" s="57"/>
      <c r="K40" s="57"/>
    </row>
    <row r="41" spans="2:11" ht="12">
      <c r="B41" s="57" t="s">
        <v>148</v>
      </c>
      <c r="E41" s="57">
        <f>SUM(wood!J21,'non-woody biomass'!J21,'coal or charcoal'!J21,kerosene!J21,LPG!J21)</f>
        <v>0</v>
      </c>
      <c r="F41" s="170">
        <f>SUM(wood!J22,'non-woody biomass'!J22,'coal or charcoal'!J22,kerosene!J22,LPG!J22)</f>
        <v>0</v>
      </c>
      <c r="H41" s="57"/>
      <c r="I41" s="57"/>
      <c r="J41" s="57"/>
      <c r="K41" s="57"/>
    </row>
    <row r="42" spans="2:11" ht="12">
      <c r="B42" s="57" t="s">
        <v>149</v>
      </c>
      <c r="E42" s="57">
        <f>SUM(wood!K21,'non-woody biomass'!K21,'coal or charcoal'!K21,kerosene!K21,LPG!K21)</f>
        <v>0</v>
      </c>
      <c r="F42" s="170">
        <f>SUM(wood!K22,'non-woody biomass'!K22,'coal or charcoal'!K22,kerosene!K22,LPG!K22)</f>
        <v>0</v>
      </c>
      <c r="H42" s="57"/>
      <c r="I42" s="57"/>
      <c r="J42" s="57"/>
      <c r="K42" s="57"/>
    </row>
    <row r="43" spans="3:5" ht="12">
      <c r="C43" s="62"/>
      <c r="D43" s="70"/>
      <c r="E43" s="70"/>
    </row>
    <row r="44" spans="3:11" ht="12">
      <c r="C44" s="62"/>
      <c r="D44" s="61"/>
      <c r="E44" s="61"/>
      <c r="F44" s="57"/>
      <c r="G44" s="57"/>
      <c r="H44" s="57"/>
      <c r="I44" s="57"/>
      <c r="J44" s="57"/>
      <c r="K44" s="57"/>
    </row>
  </sheetData>
  <sheetProtection formatCells="0" selectLockedCells="1"/>
  <protectedRanges>
    <protectedRange sqref="B24:B27 E30 B37 B32:B35 E22 B17:K19 D4:F8 H4:K8" name="Range1"/>
    <protectedRange sqref="N23:N25 D12:E14 K12:K14 N12:N14 E24:E28 F25 D24:D26 I24:I28 D32:D34 I32:I36 E32:E36 F33" name="Range1_1"/>
  </protectedRanges>
  <mergeCells count="23">
    <mergeCell ref="I22:K22"/>
    <mergeCell ref="I30:K30"/>
    <mergeCell ref="E22:G22"/>
    <mergeCell ref="E30:G30"/>
    <mergeCell ref="B2:K2"/>
    <mergeCell ref="B3:K3"/>
    <mergeCell ref="B12:K12"/>
    <mergeCell ref="B13:K13"/>
    <mergeCell ref="J6:K6"/>
    <mergeCell ref="J4:K4"/>
    <mergeCell ref="J5:K5"/>
    <mergeCell ref="D4:F4"/>
    <mergeCell ref="D5:F5"/>
    <mergeCell ref="D6:F6"/>
    <mergeCell ref="B19:K19"/>
    <mergeCell ref="B17:K17"/>
    <mergeCell ref="B14:K14"/>
    <mergeCell ref="D8:F8"/>
    <mergeCell ref="B18:K18"/>
    <mergeCell ref="J7:K7"/>
    <mergeCell ref="J8:K8"/>
    <mergeCell ref="B16:K16"/>
    <mergeCell ref="D7:F7"/>
  </mergeCells>
  <printOptions/>
  <pageMargins left="0.75" right="0.75" top="1" bottom="1" header="0.5" footer="0"/>
  <pageSetup horizontalDpi="1200" verticalDpi="1200" orientation="portrait" r:id="rId1"/>
  <headerFooter alignWithMargins="0">
    <oddFooter>&amp;L&amp;F&amp;C&amp;A&amp;RPage 1</oddFooter>
  </headerFooter>
  <colBreaks count="2" manualBreakCount="2">
    <brk id="21" min="1" max="26" man="1"/>
    <brk id="30" min="1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showGridLines="0" view="pageBreakPreview" zoomScaleSheetLayoutView="100" zoomScalePageLayoutView="0" workbookViewId="0" topLeftCell="A1">
      <selection activeCell="D23" sqref="D23:D24"/>
    </sheetView>
  </sheetViews>
  <sheetFormatPr defaultColWidth="9.140625" defaultRowHeight="12.75"/>
  <cols>
    <col min="1" max="1" width="1.7109375" style="112" customWidth="1"/>
    <col min="2" max="2" width="19.57421875" style="112" bestFit="1" customWidth="1"/>
    <col min="3" max="3" width="22.8515625" style="115" bestFit="1" customWidth="1"/>
    <col min="4" max="4" width="19.00390625" style="112" bestFit="1" customWidth="1"/>
    <col min="5" max="7" width="8.28125" style="112" customWidth="1"/>
    <col min="8" max="8" width="1.7109375" style="112" customWidth="1"/>
    <col min="9" max="16384" width="9.140625" style="112" customWidth="1"/>
  </cols>
  <sheetData>
    <row r="1" ht="12.75">
      <c r="B1" s="114" t="s">
        <v>56</v>
      </c>
    </row>
    <row r="3" spans="2:7" ht="25.5" customHeight="1">
      <c r="B3" s="202" t="s">
        <v>57</v>
      </c>
      <c r="C3" s="202"/>
      <c r="D3" s="202"/>
      <c r="E3" s="202"/>
      <c r="F3" s="202"/>
      <c r="G3" s="202"/>
    </row>
    <row r="5" spans="2:4" ht="12.75">
      <c r="B5" s="112" t="s">
        <v>58</v>
      </c>
      <c r="C5" s="150">
        <v>18</v>
      </c>
      <c r="D5" s="112" t="s">
        <v>61</v>
      </c>
    </row>
    <row r="6" spans="2:4" ht="12.75">
      <c r="B6" s="112" t="s">
        <v>59</v>
      </c>
      <c r="C6" s="151">
        <v>15</v>
      </c>
      <c r="D6" s="112" t="s">
        <v>61</v>
      </c>
    </row>
    <row r="7" spans="2:4" ht="12.75">
      <c r="B7" s="112" t="s">
        <v>135</v>
      </c>
      <c r="C7" s="151">
        <v>28</v>
      </c>
      <c r="D7" s="112" t="s">
        <v>61</v>
      </c>
    </row>
    <row r="8" spans="2:4" ht="12.75">
      <c r="B8" s="112" t="s">
        <v>82</v>
      </c>
      <c r="C8" s="151">
        <v>44</v>
      </c>
      <c r="D8" s="112" t="s">
        <v>61</v>
      </c>
    </row>
    <row r="9" spans="1:4" ht="12.75">
      <c r="A9" s="112" t="s">
        <v>53</v>
      </c>
      <c r="B9" s="112" t="s">
        <v>60</v>
      </c>
      <c r="C9" s="151">
        <v>48</v>
      </c>
      <c r="D9" s="112" t="s">
        <v>61</v>
      </c>
    </row>
    <row r="11" ht="12.75">
      <c r="B11" s="114" t="s">
        <v>81</v>
      </c>
    </row>
    <row r="12" spans="2:5" s="116" customFormat="1" ht="38.25">
      <c r="B12" s="117" t="s">
        <v>62</v>
      </c>
      <c r="C12" s="118" t="s">
        <v>63</v>
      </c>
      <c r="D12" s="118" t="s">
        <v>86</v>
      </c>
      <c r="E12" s="117" t="s">
        <v>64</v>
      </c>
    </row>
    <row r="13" spans="2:5" ht="12.75">
      <c r="B13" s="112" t="s">
        <v>65</v>
      </c>
      <c r="C13" s="115">
        <v>25.7</v>
      </c>
      <c r="D13" s="112" t="s">
        <v>87</v>
      </c>
      <c r="E13" s="112" t="s">
        <v>66</v>
      </c>
    </row>
    <row r="14" spans="3:5" ht="12.75">
      <c r="C14" s="115" t="s">
        <v>85</v>
      </c>
      <c r="D14" s="112" t="s">
        <v>88</v>
      </c>
      <c r="E14" s="112" t="s">
        <v>67</v>
      </c>
    </row>
    <row r="15" spans="2:5" ht="12.75">
      <c r="B15" s="112" t="s">
        <v>68</v>
      </c>
      <c r="C15" s="115">
        <v>16.1</v>
      </c>
      <c r="D15" s="112" t="s">
        <v>89</v>
      </c>
      <c r="E15" s="112" t="s">
        <v>69</v>
      </c>
    </row>
    <row r="16" spans="3:5" ht="12.75">
      <c r="C16" s="115">
        <v>15.4</v>
      </c>
      <c r="D16" s="112" t="s">
        <v>90</v>
      </c>
      <c r="E16" s="112" t="s">
        <v>70</v>
      </c>
    </row>
    <row r="17" spans="2:5" ht="12.75">
      <c r="B17" s="112" t="s">
        <v>71</v>
      </c>
      <c r="C17" s="115">
        <v>14</v>
      </c>
      <c r="D17" s="112" t="s">
        <v>91</v>
      </c>
      <c r="E17" s="112" t="s">
        <v>69</v>
      </c>
    </row>
    <row r="18" spans="3:5" ht="12.75">
      <c r="C18" s="115">
        <v>15.4</v>
      </c>
      <c r="D18" s="112" t="s">
        <v>92</v>
      </c>
      <c r="E18" s="112" t="s">
        <v>70</v>
      </c>
    </row>
    <row r="19" spans="2:5" ht="12.75">
      <c r="B19" s="112" t="s">
        <v>72</v>
      </c>
      <c r="C19" s="115">
        <v>13</v>
      </c>
      <c r="D19" s="112" t="s">
        <v>93</v>
      </c>
      <c r="E19" s="112" t="s">
        <v>66</v>
      </c>
    </row>
    <row r="20" spans="3:5" ht="12.75">
      <c r="C20" s="115">
        <v>14.2</v>
      </c>
      <c r="D20" s="112" t="s">
        <v>90</v>
      </c>
      <c r="E20" s="112" t="s">
        <v>70</v>
      </c>
    </row>
    <row r="21" spans="2:5" ht="12.75">
      <c r="B21" s="112" t="s">
        <v>73</v>
      </c>
      <c r="C21" s="115">
        <v>11.8</v>
      </c>
      <c r="D21" s="112" t="s">
        <v>91</v>
      </c>
      <c r="E21" s="112" t="s">
        <v>66</v>
      </c>
    </row>
    <row r="22" spans="3:5" ht="12.75">
      <c r="C22" s="115">
        <v>15.4</v>
      </c>
      <c r="D22" s="112" t="s">
        <v>90</v>
      </c>
      <c r="E22" s="112" t="s">
        <v>70</v>
      </c>
    </row>
    <row r="23" ht="12.75">
      <c r="B23" s="112" t="s">
        <v>74</v>
      </c>
    </row>
    <row r="24" spans="2:5" ht="12.75">
      <c r="B24" s="161" t="s">
        <v>75</v>
      </c>
      <c r="C24" s="115">
        <v>22.5</v>
      </c>
      <c r="E24" s="112" t="s">
        <v>76</v>
      </c>
    </row>
    <row r="25" spans="2:5" ht="12.75">
      <c r="B25" s="161" t="s">
        <v>75</v>
      </c>
      <c r="C25" s="115">
        <v>27.3</v>
      </c>
      <c r="D25" s="112" t="s">
        <v>94</v>
      </c>
      <c r="E25" s="112" t="s">
        <v>69</v>
      </c>
    </row>
    <row r="26" spans="2:5" ht="12.75">
      <c r="B26" s="161" t="s">
        <v>77</v>
      </c>
      <c r="C26" s="115">
        <v>30.1</v>
      </c>
      <c r="D26" s="112" t="s">
        <v>95</v>
      </c>
      <c r="E26" s="112" t="s">
        <v>69</v>
      </c>
    </row>
    <row r="27" spans="2:5" ht="12.75">
      <c r="B27" s="161" t="s">
        <v>78</v>
      </c>
      <c r="C27" s="115">
        <v>26.2</v>
      </c>
      <c r="E27" s="112" t="s">
        <v>76</v>
      </c>
    </row>
    <row r="28" spans="2:5" ht="12.75">
      <c r="B28" s="161" t="s">
        <v>79</v>
      </c>
      <c r="C28" s="115">
        <v>18.4</v>
      </c>
      <c r="E28" s="112" t="s">
        <v>76</v>
      </c>
    </row>
    <row r="29" spans="2:5" ht="12.75">
      <c r="B29" s="161" t="s">
        <v>80</v>
      </c>
      <c r="C29" s="115">
        <v>23.5</v>
      </c>
      <c r="E29" s="112" t="s">
        <v>76</v>
      </c>
    </row>
    <row r="30" spans="2:5" ht="12.75">
      <c r="B30" s="112" t="s">
        <v>82</v>
      </c>
      <c r="C30" s="115">
        <v>43.3</v>
      </c>
      <c r="E30" s="112" t="s">
        <v>69</v>
      </c>
    </row>
    <row r="31" spans="3:5" ht="12.75">
      <c r="C31" s="115">
        <v>43.6</v>
      </c>
      <c r="E31" s="112" t="s">
        <v>76</v>
      </c>
    </row>
    <row r="32" spans="3:5" ht="12.75">
      <c r="C32" s="115">
        <v>43.1</v>
      </c>
      <c r="E32" s="112" t="s">
        <v>66</v>
      </c>
    </row>
    <row r="33" spans="2:5" ht="12.75">
      <c r="B33" s="112" t="s">
        <v>60</v>
      </c>
      <c r="C33" s="115">
        <v>49</v>
      </c>
      <c r="E33" s="112" t="s">
        <v>69</v>
      </c>
    </row>
    <row r="34" spans="3:5" ht="12.75">
      <c r="C34" s="115">
        <v>47.1</v>
      </c>
      <c r="E34" s="112" t="s">
        <v>76</v>
      </c>
    </row>
    <row r="35" spans="3:5" ht="12.75">
      <c r="C35" s="115">
        <v>45.8</v>
      </c>
      <c r="E35" s="112" t="s">
        <v>66</v>
      </c>
    </row>
    <row r="36" spans="2:5" ht="12.75">
      <c r="B36" s="112" t="s">
        <v>83</v>
      </c>
      <c r="C36" s="115">
        <v>51.3</v>
      </c>
      <c r="E36" s="112" t="s">
        <v>69</v>
      </c>
    </row>
    <row r="37" spans="2:5" ht="12.75">
      <c r="B37" s="112" t="s">
        <v>84</v>
      </c>
      <c r="C37" s="115">
        <v>17.7</v>
      </c>
      <c r="E37" s="112" t="s">
        <v>66</v>
      </c>
    </row>
  </sheetData>
  <sheetProtection/>
  <mergeCells count="1">
    <mergeCell ref="B3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showGridLines="0" tabSelected="1" view="pageBreakPreview" zoomScaleSheetLayoutView="100" zoomScalePageLayoutView="0" workbookViewId="0" topLeftCell="A1">
      <selection activeCell="P24" sqref="P24"/>
    </sheetView>
  </sheetViews>
  <sheetFormatPr defaultColWidth="15.7109375" defaultRowHeight="27.75" customHeight="1"/>
  <cols>
    <col min="1" max="1" width="0.85546875" style="16" customWidth="1"/>
    <col min="2" max="2" width="17.00390625" style="16" customWidth="1"/>
    <col min="3" max="3" width="16.421875" style="16" customWidth="1"/>
    <col min="4" max="4" width="5.8515625" style="125" customWidth="1"/>
    <col min="5" max="5" width="2.421875" style="125" customWidth="1"/>
    <col min="6" max="6" width="1.7109375" style="126" customWidth="1"/>
    <col min="7" max="7" width="0.85546875" style="23" customWidth="1"/>
    <col min="8" max="8" width="24.57421875" style="23" bestFit="1" customWidth="1"/>
    <col min="9" max="9" width="5.28125" style="23" customWidth="1"/>
    <col min="10" max="11" width="5.28125" style="129" customWidth="1"/>
    <col min="12" max="12" width="4.7109375" style="129" customWidth="1"/>
    <col min="13" max="13" width="4.7109375" style="16" customWidth="1"/>
    <col min="14" max="14" width="0.9921875" style="16" customWidth="1"/>
    <col min="15" max="18" width="10.421875" style="124" customWidth="1"/>
    <col min="19" max="19" width="5.421875" style="124" customWidth="1"/>
    <col min="20" max="20" width="6.7109375" style="124" customWidth="1"/>
    <col min="21" max="21" width="7.421875" style="16" customWidth="1"/>
    <col min="22" max="22" width="34.00390625" style="16" customWidth="1"/>
    <col min="23" max="24" width="1.7109375" style="16" customWidth="1"/>
    <col min="25" max="25" width="33.7109375" style="16" customWidth="1"/>
    <col min="26" max="26" width="5.8515625" style="16" customWidth="1"/>
    <col min="27" max="27" width="6.421875" style="16" customWidth="1"/>
    <col min="28" max="28" width="5.421875" style="16" customWidth="1"/>
    <col min="29" max="29" width="6.7109375" style="16" customWidth="1"/>
    <col min="30" max="30" width="7.421875" style="16" customWidth="1"/>
    <col min="31" max="31" width="34.00390625" style="16" customWidth="1"/>
    <col min="32" max="32" width="1.7109375" style="16" customWidth="1"/>
    <col min="33" max="41" width="9.140625" style="16" customWidth="1"/>
    <col min="42" max="16384" width="15.7109375" style="16" customWidth="1"/>
  </cols>
  <sheetData>
    <row r="1" spans="1:14" ht="6" customHeight="1" thickTop="1">
      <c r="A1" s="12"/>
      <c r="B1" s="13"/>
      <c r="C1" s="13"/>
      <c r="D1" s="122"/>
      <c r="E1" s="122"/>
      <c r="F1" s="123"/>
      <c r="G1" s="14"/>
      <c r="H1" s="14"/>
      <c r="I1" s="14"/>
      <c r="J1" s="122"/>
      <c r="K1" s="122"/>
      <c r="L1" s="122"/>
      <c r="M1" s="13"/>
      <c r="N1" s="13"/>
    </row>
    <row r="2" spans="1:22" ht="18" customHeight="1">
      <c r="A2" s="17"/>
      <c r="B2" s="31" t="s">
        <v>39</v>
      </c>
      <c r="C2" s="31"/>
      <c r="G2" s="108" t="s">
        <v>40</v>
      </c>
      <c r="H2" s="186"/>
      <c r="I2" s="186"/>
      <c r="J2" s="186"/>
      <c r="K2" s="148"/>
      <c r="L2" s="148"/>
      <c r="M2" s="31"/>
      <c r="N2" s="31"/>
      <c r="U2" s="31"/>
      <c r="V2" s="31"/>
    </row>
    <row r="3" spans="1:22" ht="12">
      <c r="A3" s="17"/>
      <c r="B3" s="28" t="s">
        <v>38</v>
      </c>
      <c r="C3" s="28"/>
      <c r="D3" s="101"/>
      <c r="E3" s="101"/>
      <c r="F3" s="101"/>
      <c r="G3" s="101"/>
      <c r="H3" s="101"/>
      <c r="I3" s="101"/>
      <c r="J3" s="101"/>
      <c r="K3" s="101"/>
      <c r="L3" s="101"/>
      <c r="M3" s="28"/>
      <c r="N3" s="28"/>
      <c r="U3" s="31"/>
      <c r="V3" s="31"/>
    </row>
    <row r="4" spans="1:14" ht="6" customHeight="1" thickBot="1">
      <c r="A4" s="17"/>
      <c r="B4" s="21"/>
      <c r="C4" s="21"/>
      <c r="D4" s="127"/>
      <c r="E4" s="127"/>
      <c r="F4" s="128"/>
      <c r="G4" s="22"/>
      <c r="H4" s="22"/>
      <c r="I4" s="22"/>
      <c r="J4" s="127"/>
      <c r="K4" s="127"/>
      <c r="L4" s="127"/>
      <c r="M4" s="127"/>
      <c r="N4" s="124"/>
    </row>
    <row r="5" spans="1:14" ht="12">
      <c r="A5" s="17"/>
      <c r="B5" s="27" t="s">
        <v>10</v>
      </c>
      <c r="C5" s="27"/>
      <c r="M5" s="124"/>
      <c r="N5" s="124"/>
    </row>
    <row r="6" spans="1:14" ht="24" customHeight="1">
      <c r="A6" s="17"/>
      <c r="B6" s="189" t="s">
        <v>54</v>
      </c>
      <c r="C6" s="189"/>
      <c r="D6" s="130"/>
      <c r="E6" s="131" t="s">
        <v>43</v>
      </c>
      <c r="G6" s="187" t="s">
        <v>55</v>
      </c>
      <c r="H6" s="187"/>
      <c r="I6" s="187"/>
      <c r="J6" s="187"/>
      <c r="K6" s="111"/>
      <c r="L6" s="111"/>
      <c r="M6" s="124"/>
      <c r="N6" s="124"/>
    </row>
    <row r="7" spans="1:14" ht="5.25" customHeight="1" thickBot="1">
      <c r="A7" s="17"/>
      <c r="B7" s="21"/>
      <c r="C7" s="21"/>
      <c r="D7" s="127"/>
      <c r="E7" s="127"/>
      <c r="F7" s="128"/>
      <c r="G7" s="22"/>
      <c r="H7" s="22"/>
      <c r="I7" s="22"/>
      <c r="J7" s="127"/>
      <c r="K7" s="127"/>
      <c r="L7" s="127"/>
      <c r="M7" s="127"/>
      <c r="N7" s="124"/>
    </row>
    <row r="8" spans="1:7" ht="5.25" customHeight="1">
      <c r="A8" s="17"/>
      <c r="B8" s="20"/>
      <c r="C8" s="20"/>
      <c r="D8" s="129"/>
      <c r="E8" s="129"/>
      <c r="F8" s="133"/>
      <c r="G8" s="84"/>
    </row>
    <row r="9" spans="1:13" ht="12.75" customHeight="1">
      <c r="A9" s="17"/>
      <c r="B9" s="27" t="s">
        <v>7</v>
      </c>
      <c r="C9" s="27"/>
      <c r="G9" s="85"/>
      <c r="H9" s="134" t="s">
        <v>113</v>
      </c>
      <c r="I9" s="135" t="s">
        <v>7</v>
      </c>
      <c r="J9" s="135" t="s">
        <v>8</v>
      </c>
      <c r="K9" s="135" t="s">
        <v>9</v>
      </c>
      <c r="L9" s="162" t="s">
        <v>111</v>
      </c>
      <c r="M9" s="135" t="s">
        <v>112</v>
      </c>
    </row>
    <row r="10" spans="1:13" ht="5.25" customHeight="1">
      <c r="A10" s="17"/>
      <c r="B10" s="20"/>
      <c r="C10" s="20"/>
      <c r="D10" s="129"/>
      <c r="E10" s="129"/>
      <c r="F10" s="133"/>
      <c r="G10" s="88"/>
      <c r="H10" s="120"/>
      <c r="I10" s="136"/>
      <c r="J10" s="136"/>
      <c r="K10" s="136"/>
      <c r="L10" s="163"/>
      <c r="M10" s="136"/>
    </row>
    <row r="11" spans="1:20" s="34" customFormat="1" ht="15" customHeight="1">
      <c r="A11" s="32"/>
      <c r="B11" s="33" t="s">
        <v>44</v>
      </c>
      <c r="C11" s="33"/>
      <c r="D11" s="129"/>
      <c r="E11" s="129"/>
      <c r="F11" s="133"/>
      <c r="G11" s="86"/>
      <c r="H11" s="110" t="s">
        <v>105</v>
      </c>
      <c r="I11" s="137" t="str">
        <f>IF('Number of people'!D16=" "," ",'Number of people'!D16)</f>
        <v> </v>
      </c>
      <c r="J11" s="137" t="str">
        <f>IF('Number of people'!J16=" "," ",'Number of people'!J16)</f>
        <v> </v>
      </c>
      <c r="K11" s="137" t="str">
        <f>IF('Number of people'!D25=" "," ",'Number of people'!D25)</f>
        <v> </v>
      </c>
      <c r="L11" s="164" t="str">
        <f>IF(I11=" "," ",AVERAGE(I11:K11))</f>
        <v> </v>
      </c>
      <c r="M11" s="137" t="str">
        <f>IF(I11=" "," ",STDEV(I11:K11))</f>
        <v> </v>
      </c>
      <c r="O11" s="124"/>
      <c r="P11" s="124"/>
      <c r="Q11" s="124"/>
      <c r="R11" s="124"/>
      <c r="S11" s="124"/>
      <c r="T11" s="124"/>
    </row>
    <row r="12" spans="1:20" s="34" customFormat="1" ht="15" customHeight="1">
      <c r="A12" s="32"/>
      <c r="B12" s="190" t="s">
        <v>36</v>
      </c>
      <c r="C12" s="190"/>
      <c r="D12" s="138" t="str">
        <f>'Wood Moisture'!F13</f>
        <v> </v>
      </c>
      <c r="E12" s="139"/>
      <c r="F12" s="140"/>
      <c r="G12" s="86"/>
      <c r="H12" s="121" t="s">
        <v>107</v>
      </c>
      <c r="I12" s="137" t="str">
        <f>D16</f>
        <v> </v>
      </c>
      <c r="J12" s="137" t="str">
        <f>D25</f>
        <v> </v>
      </c>
      <c r="K12" s="137" t="str">
        <f>D33</f>
        <v> </v>
      </c>
      <c r="L12" s="164" t="str">
        <f>IF(I12=" "," ",AVERAGE(I12:K12))</f>
        <v> </v>
      </c>
      <c r="M12" s="137" t="str">
        <f>IF(I12=" "," ",STDEV(I12:K12))</f>
        <v> </v>
      </c>
      <c r="O12" s="124"/>
      <c r="P12" s="124"/>
      <c r="Q12" s="124"/>
      <c r="R12" s="124"/>
      <c r="S12" s="124"/>
      <c r="T12" s="124"/>
    </row>
    <row r="13" spans="1:13" ht="27" customHeight="1">
      <c r="A13" s="17"/>
      <c r="B13" s="188" t="s">
        <v>50</v>
      </c>
      <c r="C13" s="188"/>
      <c r="D13" s="141"/>
      <c r="E13" s="131" t="s">
        <v>43</v>
      </c>
      <c r="F13" s="142"/>
      <c r="G13" s="88"/>
      <c r="H13" s="121" t="s">
        <v>108</v>
      </c>
      <c r="I13" s="137" t="str">
        <f>IF(I12=" "," ",I12/I11)</f>
        <v> </v>
      </c>
      <c r="J13" s="137" t="str">
        <f>IF(J12=" "," ",J12/J11)</f>
        <v> </v>
      </c>
      <c r="K13" s="137" t="str">
        <f>IF(K12=" "," ",K12/K11)</f>
        <v> </v>
      </c>
      <c r="L13" s="164" t="str">
        <f>IF(I13=" "," ",AVERAGE(I13:K13))</f>
        <v> </v>
      </c>
      <c r="M13" s="137" t="str">
        <f>IF(I13=" "," ",STDEV(I13:K13))</f>
        <v> </v>
      </c>
    </row>
    <row r="14" spans="1:13" ht="18.75" customHeight="1">
      <c r="A14" s="17"/>
      <c r="B14" s="189" t="s">
        <v>106</v>
      </c>
      <c r="C14" s="189"/>
      <c r="D14" s="193"/>
      <c r="E14" s="191" t="s">
        <v>43</v>
      </c>
      <c r="F14" s="142"/>
      <c r="G14" s="88"/>
      <c r="H14" s="121" t="s">
        <v>109</v>
      </c>
      <c r="I14" s="137" t="str">
        <f>IF(I12=" "," ",I12*(1-'Wood Moisture'!F13))</f>
        <v> </v>
      </c>
      <c r="J14" s="137" t="str">
        <f>IF(J12=" "," ",J12*(1-'Wood Moisture'!G13))</f>
        <v> </v>
      </c>
      <c r="K14" s="137" t="str">
        <f>IF(K12=" "," ",K12*(1-'Wood Moisture'!H13))</f>
        <v> </v>
      </c>
      <c r="L14" s="164" t="str">
        <f>IF(I14=" "," ",AVERAGE(I14:K14))</f>
        <v> </v>
      </c>
      <c r="M14" s="137" t="str">
        <f>IF(I14=" "," ",STDEV(I14:K14))</f>
        <v> </v>
      </c>
    </row>
    <row r="15" spans="1:13" ht="18.75" customHeight="1">
      <c r="A15" s="17"/>
      <c r="B15" s="189"/>
      <c r="C15" s="189"/>
      <c r="D15" s="194"/>
      <c r="E15" s="192"/>
      <c r="F15" s="142"/>
      <c r="G15" s="88"/>
      <c r="H15" s="121" t="s">
        <v>110</v>
      </c>
      <c r="I15" s="137" t="str">
        <f>IF(I14=" "," ",I14/I11)</f>
        <v> </v>
      </c>
      <c r="J15" s="137" t="str">
        <f>IF(J14=" "," ",J14/J13)</f>
        <v> </v>
      </c>
      <c r="K15" s="137" t="str">
        <f>IF(K14=" "," ",K14/K13)</f>
        <v> </v>
      </c>
      <c r="L15" s="164" t="str">
        <f>IF(I15=" "," ",AVERAGE(I15:K15))</f>
        <v> </v>
      </c>
      <c r="M15" s="137" t="str">
        <f>IF(I15=" "," ",STDEV(I15:K15))</f>
        <v> </v>
      </c>
    </row>
    <row r="16" spans="1:12" ht="27" customHeight="1">
      <c r="A16" s="17"/>
      <c r="B16" s="188" t="s">
        <v>47</v>
      </c>
      <c r="C16" s="188"/>
      <c r="D16" s="145" t="str">
        <f>IF(ISBLANK(D13)=TRUE," ",(D$6-D13))</f>
        <v> </v>
      </c>
      <c r="E16" s="131" t="s">
        <v>43</v>
      </c>
      <c r="F16" s="142"/>
      <c r="G16" s="88"/>
      <c r="H16" s="16"/>
      <c r="I16" s="16"/>
      <c r="J16" s="16"/>
      <c r="K16" s="16"/>
      <c r="L16" s="16"/>
    </row>
    <row r="17" spans="1:7" ht="5.25" customHeight="1" thickBot="1">
      <c r="A17" s="17"/>
      <c r="B17" s="21"/>
      <c r="C17" s="21"/>
      <c r="D17" s="127"/>
      <c r="E17" s="127"/>
      <c r="F17" s="128"/>
      <c r="G17" s="87"/>
    </row>
    <row r="18" spans="1:14" ht="5.25" customHeight="1">
      <c r="A18" s="84"/>
      <c r="B18" s="23"/>
      <c r="C18" s="23"/>
      <c r="D18" s="129"/>
      <c r="E18" s="129"/>
      <c r="G18" s="85"/>
      <c r="H18" s="132"/>
      <c r="I18" s="132"/>
      <c r="J18" s="132"/>
      <c r="K18" s="132"/>
      <c r="L18" s="132"/>
      <c r="M18" s="20"/>
      <c r="N18" s="20"/>
    </row>
    <row r="19" spans="1:14" ht="12.75" customHeight="1">
      <c r="A19" s="85"/>
      <c r="B19" s="27" t="s">
        <v>8</v>
      </c>
      <c r="C19" s="27"/>
      <c r="F19" s="133"/>
      <c r="G19" s="88"/>
      <c r="H19" s="134" t="s">
        <v>114</v>
      </c>
      <c r="I19" s="135" t="s">
        <v>7</v>
      </c>
      <c r="J19" s="135" t="s">
        <v>8</v>
      </c>
      <c r="K19" s="135" t="s">
        <v>9</v>
      </c>
      <c r="L19" s="162" t="s">
        <v>111</v>
      </c>
      <c r="M19" s="135" t="s">
        <v>112</v>
      </c>
      <c r="N19" s="124"/>
    </row>
    <row r="20" spans="1:13" ht="5.25" customHeight="1">
      <c r="A20" s="17"/>
      <c r="B20" s="20"/>
      <c r="C20" s="20"/>
      <c r="D20" s="129"/>
      <c r="E20" s="129"/>
      <c r="F20" s="133"/>
      <c r="G20" s="88"/>
      <c r="H20" s="120"/>
      <c r="I20" s="136"/>
      <c r="J20" s="136"/>
      <c r="K20" s="136"/>
      <c r="L20" s="163"/>
      <c r="M20" s="136"/>
    </row>
    <row r="21" spans="1:20" s="34" customFormat="1" ht="27" customHeight="1">
      <c r="A21" s="86"/>
      <c r="B21" s="33" t="s">
        <v>44</v>
      </c>
      <c r="C21" s="33"/>
      <c r="D21" s="129"/>
      <c r="E21" s="129"/>
      <c r="F21" s="133"/>
      <c r="G21" s="86"/>
      <c r="H21" s="121" t="s">
        <v>141</v>
      </c>
      <c r="I21" s="137" t="str">
        <f>IF(I14=" "," ",I12*'calorific values'!$C$5)</f>
        <v> </v>
      </c>
      <c r="J21" s="137" t="str">
        <f>IF(J14=" "," ",J12*'calorific values'!$C$5)</f>
        <v> </v>
      </c>
      <c r="K21" s="137" t="str">
        <f>IF(K14=" "," ",K12*'calorific values'!$C$5)</f>
        <v> </v>
      </c>
      <c r="L21" s="164" t="str">
        <f>IF(I21=" "," ",AVERAGE(I21:K21))</f>
        <v> </v>
      </c>
      <c r="M21" s="137" t="str">
        <f>IF(I21=" "," ",STDEV(I21:K21))</f>
        <v> </v>
      </c>
      <c r="N21" s="124"/>
      <c r="O21" s="124"/>
      <c r="P21" s="124"/>
      <c r="Q21" s="124"/>
      <c r="R21" s="124"/>
      <c r="S21" s="124"/>
      <c r="T21" s="124"/>
    </row>
    <row r="22" spans="1:14" ht="27" customHeight="1">
      <c r="A22" s="86"/>
      <c r="B22" s="190" t="s">
        <v>36</v>
      </c>
      <c r="C22" s="190"/>
      <c r="D22" s="138" t="str">
        <f>'Wood Moisture'!F24</f>
        <v> </v>
      </c>
      <c r="E22" s="139"/>
      <c r="F22" s="140"/>
      <c r="G22" s="86"/>
      <c r="H22" s="121" t="s">
        <v>142</v>
      </c>
      <c r="I22" s="137" t="str">
        <f>IF(I21=" "," ",I21/I11)</f>
        <v> </v>
      </c>
      <c r="J22" s="137" t="str">
        <f>IF(J21=" "," ",J21/J11)</f>
        <v> </v>
      </c>
      <c r="K22" s="137" t="str">
        <f>IF(K21=" "," ",K21/K11)</f>
        <v> </v>
      </c>
      <c r="L22" s="164" t="str">
        <f>IF(I22=" "," ",AVERAGE(I22:K22))</f>
        <v> </v>
      </c>
      <c r="M22" s="137" t="str">
        <f>IF(I22=" "," ",STDEV(I22:K22))</f>
        <v> </v>
      </c>
      <c r="N22" s="124"/>
    </row>
    <row r="23" spans="1:14" ht="27.75" customHeight="1">
      <c r="A23" s="88"/>
      <c r="B23" s="188" t="s">
        <v>50</v>
      </c>
      <c r="C23" s="188"/>
      <c r="D23" s="141"/>
      <c r="E23" s="131" t="s">
        <v>43</v>
      </c>
      <c r="F23" s="142"/>
      <c r="G23" s="88"/>
      <c r="H23"/>
      <c r="I23"/>
      <c r="J23"/>
      <c r="K23"/>
      <c r="L23"/>
      <c r="M23"/>
      <c r="N23" s="124"/>
    </row>
    <row r="24" spans="1:14" ht="36.75" customHeight="1">
      <c r="A24" s="88"/>
      <c r="B24" s="189" t="s">
        <v>51</v>
      </c>
      <c r="C24" s="189"/>
      <c r="D24" s="141"/>
      <c r="E24" s="131" t="s">
        <v>43</v>
      </c>
      <c r="F24" s="142"/>
      <c r="G24" s="88"/>
      <c r="H24"/>
      <c r="I24"/>
      <c r="J24"/>
      <c r="K24"/>
      <c r="L24"/>
      <c r="M24"/>
      <c r="N24" s="124"/>
    </row>
    <row r="25" spans="1:14" ht="27" customHeight="1">
      <c r="A25" s="88"/>
      <c r="B25" s="188" t="s">
        <v>47</v>
      </c>
      <c r="C25" s="188"/>
      <c r="D25" s="145" t="str">
        <f>IF(ISBLANK(D23)=TRUE," ",(D$13+D14-D23))</f>
        <v> </v>
      </c>
      <c r="E25" s="131" t="s">
        <v>43</v>
      </c>
      <c r="F25" s="142"/>
      <c r="G25" s="88"/>
      <c r="H25" s="124"/>
      <c r="I25" s="124"/>
      <c r="J25" s="124"/>
      <c r="K25" s="124"/>
      <c r="L25" s="124"/>
      <c r="M25" s="124"/>
      <c r="N25" s="124"/>
    </row>
    <row r="26" spans="1:14" ht="7.5" customHeight="1" thickBot="1">
      <c r="A26" s="89"/>
      <c r="B26" s="21"/>
      <c r="C26" s="21"/>
      <c r="D26" s="127"/>
      <c r="E26" s="127"/>
      <c r="F26" s="128"/>
      <c r="G26" s="87"/>
      <c r="H26" s="101"/>
      <c r="I26" s="101"/>
      <c r="M26" s="101"/>
      <c r="N26" s="101"/>
    </row>
    <row r="27" spans="1:7" ht="12" customHeight="1">
      <c r="A27" s="84"/>
      <c r="B27" s="20"/>
      <c r="C27" s="20"/>
      <c r="D27" s="129"/>
      <c r="E27" s="129"/>
      <c r="G27" s="85"/>
    </row>
    <row r="28" spans="1:7" ht="12" customHeight="1">
      <c r="A28" s="85"/>
      <c r="B28" s="27" t="s">
        <v>9</v>
      </c>
      <c r="C28" s="27"/>
      <c r="F28" s="133"/>
      <c r="G28" s="88"/>
    </row>
    <row r="29" spans="1:7" ht="27" customHeight="1">
      <c r="A29" s="86"/>
      <c r="B29" s="33" t="s">
        <v>46</v>
      </c>
      <c r="C29" s="33"/>
      <c r="D29" s="129"/>
      <c r="E29" s="129"/>
      <c r="F29" s="133"/>
      <c r="G29" s="86"/>
    </row>
    <row r="30" spans="1:12" ht="27" customHeight="1">
      <c r="A30" s="86"/>
      <c r="B30" s="190" t="s">
        <v>36</v>
      </c>
      <c r="C30" s="190"/>
      <c r="D30" s="138" t="str">
        <f>'Wood Moisture'!F35</f>
        <v> </v>
      </c>
      <c r="E30" s="139"/>
      <c r="F30" s="140"/>
      <c r="G30" s="86"/>
      <c r="H30" s="16"/>
      <c r="I30" s="16"/>
      <c r="J30" s="125"/>
      <c r="K30" s="125"/>
      <c r="L30" s="125"/>
    </row>
    <row r="31" spans="1:12" ht="27" customHeight="1">
      <c r="A31" s="88"/>
      <c r="B31" s="188" t="s">
        <v>50</v>
      </c>
      <c r="C31" s="188"/>
      <c r="D31" s="141"/>
      <c r="E31" s="131" t="s">
        <v>43</v>
      </c>
      <c r="F31" s="142"/>
      <c r="G31" s="88"/>
      <c r="H31" s="16"/>
      <c r="I31" s="16"/>
      <c r="J31" s="125"/>
      <c r="K31" s="125"/>
      <c r="L31" s="125"/>
    </row>
    <row r="32" spans="1:12" ht="36.75" customHeight="1">
      <c r="A32" s="88"/>
      <c r="B32" s="189" t="s">
        <v>51</v>
      </c>
      <c r="C32" s="189"/>
      <c r="D32" s="141"/>
      <c r="E32" s="131" t="s">
        <v>43</v>
      </c>
      <c r="F32" s="142"/>
      <c r="G32" s="88"/>
      <c r="H32" s="16"/>
      <c r="I32" s="16"/>
      <c r="J32" s="125"/>
      <c r="K32" s="125"/>
      <c r="L32" s="125"/>
    </row>
    <row r="33" spans="1:12" ht="27" customHeight="1">
      <c r="A33" s="88"/>
      <c r="B33" s="188" t="s">
        <v>47</v>
      </c>
      <c r="C33" s="188"/>
      <c r="D33" s="145" t="str">
        <f>IF(ISBLANK(D31)=TRUE," ",(D$23+D24-D31))</f>
        <v> </v>
      </c>
      <c r="E33" s="131" t="s">
        <v>43</v>
      </c>
      <c r="F33" s="142"/>
      <c r="G33" s="88"/>
      <c r="H33" s="16"/>
      <c r="I33" s="16"/>
      <c r="J33" s="125"/>
      <c r="K33" s="125"/>
      <c r="L33" s="125"/>
    </row>
    <row r="34" spans="1:12" ht="7.5" customHeight="1" thickBot="1">
      <c r="A34" s="89"/>
      <c r="B34" s="21"/>
      <c r="C34" s="21"/>
      <c r="D34" s="127"/>
      <c r="E34" s="127"/>
      <c r="F34" s="128"/>
      <c r="G34" s="87"/>
      <c r="J34" s="125"/>
      <c r="K34" s="125"/>
      <c r="L34" s="125"/>
    </row>
    <row r="35" spans="10:12" ht="19.5" customHeight="1">
      <c r="J35" s="125"/>
      <c r="K35" s="125"/>
      <c r="L35" s="125"/>
    </row>
    <row r="44" spans="10:12" ht="27.75" customHeight="1">
      <c r="J44" s="125"/>
      <c r="K44" s="125"/>
      <c r="L44" s="125"/>
    </row>
    <row r="45" spans="10:12" ht="27.75" customHeight="1">
      <c r="J45" s="125"/>
      <c r="K45" s="125"/>
      <c r="L45" s="125"/>
    </row>
    <row r="46" spans="10:12" ht="27.75" customHeight="1">
      <c r="J46" s="125"/>
      <c r="K46" s="125"/>
      <c r="L46" s="125"/>
    </row>
    <row r="47" spans="10:12" ht="27.75" customHeight="1">
      <c r="J47" s="125"/>
      <c r="K47" s="125"/>
      <c r="L47" s="125"/>
    </row>
    <row r="48" spans="2:14" ht="27.75" customHeight="1">
      <c r="B48" s="28"/>
      <c r="C48" s="28"/>
      <c r="D48" s="146"/>
      <c r="E48" s="146"/>
      <c r="F48" s="147"/>
      <c r="G48" s="29"/>
      <c r="H48" s="29"/>
      <c r="I48" s="29"/>
      <c r="M48" s="28"/>
      <c r="N48" s="28"/>
    </row>
    <row r="49" spans="2:14" ht="27.75" customHeight="1">
      <c r="B49" s="28"/>
      <c r="C49" s="28"/>
      <c r="D49" s="129"/>
      <c r="E49" s="129"/>
      <c r="F49" s="133"/>
      <c r="G49" s="30"/>
      <c r="H49" s="30"/>
      <c r="I49" s="30"/>
      <c r="J49" s="125"/>
      <c r="K49" s="125"/>
      <c r="L49" s="125"/>
      <c r="M49" s="28"/>
      <c r="N49" s="28"/>
    </row>
  </sheetData>
  <sheetProtection formatCells="0" selectLockedCells="1"/>
  <protectedRanges>
    <protectedRange sqref="E16 E30:E33 D31:D32 D6:E6 D23:D24 E12:E14 D13:D15" name="Range1_2"/>
    <protectedRange sqref="D16 D25 D33" name="Range1_3"/>
    <protectedRange sqref="O16:R16 Q17:R17 O17:P19 I19:M19 Q9:T9 H12:H15 L12:M15 I11:M11 I9:M9 L21:M24 Q18:Q19 H23:H24" name="Range1"/>
    <protectedRange sqref="E22:E25" name="Range1_2_2"/>
    <protectedRange sqref="G13:G16 G23:G25 G31:G33" name="Range1_5_1"/>
    <protectedRange sqref="F13:F15 F23:F24 F31:F32" name="Range1_2_2_1"/>
    <protectedRange sqref="F16 F25 F33" name="Range1_3_2"/>
    <protectedRange sqref="H21:H22" name="Range1_1"/>
  </protectedRanges>
  <mergeCells count="17">
    <mergeCell ref="B33:C33"/>
    <mergeCell ref="B6:C6"/>
    <mergeCell ref="B16:C16"/>
    <mergeCell ref="B13:C13"/>
    <mergeCell ref="B12:C12"/>
    <mergeCell ref="B25:C25"/>
    <mergeCell ref="B30:C30"/>
    <mergeCell ref="B31:C31"/>
    <mergeCell ref="B32:C32"/>
    <mergeCell ref="B14:C15"/>
    <mergeCell ref="H2:J2"/>
    <mergeCell ref="G6:J6"/>
    <mergeCell ref="B23:C23"/>
    <mergeCell ref="B24:C24"/>
    <mergeCell ref="B22:C22"/>
    <mergeCell ref="E14:E15"/>
    <mergeCell ref="D14:D15"/>
  </mergeCells>
  <conditionalFormatting sqref="I21:M22 I11:M15">
    <cfRule type="cellIs" priority="1" dxfId="0" operator="equal" stopIfTrue="1">
      <formula>"No data"</formula>
    </cfRule>
  </conditionalFormatting>
  <conditionalFormatting sqref="D33 D25 D16">
    <cfRule type="cellIs" priority="2" dxfId="2" operator="equal" stopIfTrue="1">
      <formula>0</formula>
    </cfRule>
  </conditionalFormatting>
  <printOptions/>
  <pageMargins left="0.75" right="0.75" top="0.75" bottom="0.75" header="0.5" footer="0.5"/>
  <pageSetup horizontalDpi="1200" verticalDpi="1200" orientation="portrait" scale="94" r:id="rId2"/>
  <headerFooter alignWithMargins="0">
    <oddFooter>&amp;L&amp;F&amp;C&amp;A&amp;RPage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showGridLines="0" view="pageBreakPreview" zoomScaleSheetLayoutView="100" zoomScalePageLayoutView="0" workbookViewId="0" topLeftCell="A1">
      <selection activeCell="K15" sqref="K15"/>
    </sheetView>
  </sheetViews>
  <sheetFormatPr defaultColWidth="15.7109375" defaultRowHeight="27.75" customHeight="1"/>
  <cols>
    <col min="1" max="1" width="0.85546875" style="16" customWidth="1"/>
    <col min="2" max="2" width="17.00390625" style="16" customWidth="1"/>
    <col min="3" max="3" width="16.421875" style="16" customWidth="1"/>
    <col min="4" max="4" width="5.8515625" style="125" customWidth="1"/>
    <col min="5" max="5" width="2.421875" style="125" customWidth="1"/>
    <col min="6" max="6" width="1.7109375" style="126" customWidth="1"/>
    <col min="7" max="7" width="0.85546875" style="23" customWidth="1"/>
    <col min="8" max="8" width="24.57421875" style="23" bestFit="1" customWidth="1"/>
    <col min="9" max="9" width="5.28125" style="23" customWidth="1"/>
    <col min="10" max="11" width="5.28125" style="129" customWidth="1"/>
    <col min="12" max="12" width="4.7109375" style="129" customWidth="1"/>
    <col min="13" max="13" width="4.7109375" style="16" customWidth="1"/>
    <col min="14" max="14" width="0.9921875" style="16" customWidth="1"/>
    <col min="15" max="18" width="10.421875" style="124" customWidth="1"/>
    <col min="19" max="19" width="5.421875" style="124" customWidth="1"/>
    <col min="20" max="20" width="6.7109375" style="124" customWidth="1"/>
    <col min="21" max="21" width="7.421875" style="16" customWidth="1"/>
    <col min="22" max="22" width="34.00390625" style="16" customWidth="1"/>
    <col min="23" max="24" width="1.7109375" style="16" customWidth="1"/>
    <col min="25" max="25" width="33.7109375" style="16" customWidth="1"/>
    <col min="26" max="26" width="5.8515625" style="16" customWidth="1"/>
    <col min="27" max="27" width="6.421875" style="16" customWidth="1"/>
    <col min="28" max="28" width="5.421875" style="16" customWidth="1"/>
    <col min="29" max="29" width="6.7109375" style="16" customWidth="1"/>
    <col min="30" max="30" width="7.421875" style="16" customWidth="1"/>
    <col min="31" max="31" width="34.00390625" style="16" customWidth="1"/>
    <col min="32" max="32" width="1.7109375" style="16" customWidth="1"/>
    <col min="33" max="41" width="9.140625" style="16" customWidth="1"/>
    <col min="42" max="16384" width="15.7109375" style="16" customWidth="1"/>
  </cols>
  <sheetData>
    <row r="1" spans="1:14" ht="6" customHeight="1" thickTop="1">
      <c r="A1" s="12"/>
      <c r="B1" s="13"/>
      <c r="C1" s="13"/>
      <c r="D1" s="122"/>
      <c r="E1" s="122"/>
      <c r="F1" s="123"/>
      <c r="G1" s="14"/>
      <c r="H1" s="14"/>
      <c r="I1" s="14"/>
      <c r="J1" s="122"/>
      <c r="K1" s="122"/>
      <c r="L1" s="122"/>
      <c r="M1" s="13"/>
      <c r="N1" s="13"/>
    </row>
    <row r="2" spans="1:22" ht="18" customHeight="1">
      <c r="A2" s="17"/>
      <c r="B2" s="31" t="s">
        <v>39</v>
      </c>
      <c r="C2" s="31"/>
      <c r="G2" s="108" t="s">
        <v>40</v>
      </c>
      <c r="H2" s="186"/>
      <c r="I2" s="186"/>
      <c r="J2" s="186"/>
      <c r="K2" s="148"/>
      <c r="L2" s="148"/>
      <c r="M2" s="31"/>
      <c r="N2" s="31"/>
      <c r="U2" s="31"/>
      <c r="V2" s="31"/>
    </row>
    <row r="3" spans="1:22" ht="12">
      <c r="A3" s="17"/>
      <c r="B3" s="28" t="s">
        <v>38</v>
      </c>
      <c r="C3" s="28"/>
      <c r="D3" s="101"/>
      <c r="E3" s="101"/>
      <c r="F3" s="101"/>
      <c r="G3" s="101"/>
      <c r="H3" s="101"/>
      <c r="I3" s="101"/>
      <c r="J3" s="101"/>
      <c r="K3" s="101"/>
      <c r="L3" s="101"/>
      <c r="M3" s="28"/>
      <c r="N3" s="28"/>
      <c r="U3" s="31"/>
      <c r="V3" s="31"/>
    </row>
    <row r="4" spans="1:14" ht="6" customHeight="1" thickBot="1">
      <c r="A4" s="17"/>
      <c r="B4" s="21"/>
      <c r="C4" s="21"/>
      <c r="D4" s="127"/>
      <c r="E4" s="127"/>
      <c r="F4" s="128"/>
      <c r="G4" s="22"/>
      <c r="H4" s="22"/>
      <c r="I4" s="22"/>
      <c r="J4" s="127"/>
      <c r="K4" s="127"/>
      <c r="L4" s="127"/>
      <c r="M4" s="127"/>
      <c r="N4" s="124"/>
    </row>
    <row r="5" spans="1:14" ht="12">
      <c r="A5" s="17"/>
      <c r="B5" s="27" t="s">
        <v>10</v>
      </c>
      <c r="C5" s="27"/>
      <c r="M5" s="124"/>
      <c r="N5" s="124"/>
    </row>
    <row r="6" spans="1:14" ht="24" customHeight="1">
      <c r="A6" s="17"/>
      <c r="B6" s="189" t="s">
        <v>115</v>
      </c>
      <c r="C6" s="189"/>
      <c r="D6" s="130"/>
      <c r="E6" s="131" t="s">
        <v>43</v>
      </c>
      <c r="G6" s="187" t="s">
        <v>42</v>
      </c>
      <c r="H6" s="187"/>
      <c r="I6" s="187"/>
      <c r="J6" s="187"/>
      <c r="K6" s="187"/>
      <c r="L6" s="111"/>
      <c r="M6" s="124"/>
      <c r="N6" s="124"/>
    </row>
    <row r="7" spans="1:14" ht="5.25" customHeight="1" thickBot="1">
      <c r="A7" s="17"/>
      <c r="B7" s="21"/>
      <c r="C7" s="21"/>
      <c r="D7" s="127"/>
      <c r="E7" s="127"/>
      <c r="F7" s="128"/>
      <c r="G7" s="22"/>
      <c r="H7" s="22"/>
      <c r="I7" s="22"/>
      <c r="J7" s="127"/>
      <c r="K7" s="127"/>
      <c r="L7" s="127"/>
      <c r="M7" s="127"/>
      <c r="N7" s="124"/>
    </row>
    <row r="8" spans="1:7" ht="5.25" customHeight="1">
      <c r="A8" s="17"/>
      <c r="B8" s="20"/>
      <c r="C8" s="20"/>
      <c r="D8" s="129"/>
      <c r="E8" s="129"/>
      <c r="F8" s="133"/>
      <c r="G8" s="84"/>
    </row>
    <row r="9" spans="1:13" ht="12.75" customHeight="1">
      <c r="A9" s="17"/>
      <c r="B9" s="27" t="s">
        <v>7</v>
      </c>
      <c r="C9" s="27"/>
      <c r="G9" s="85"/>
      <c r="H9" s="134" t="s">
        <v>113</v>
      </c>
      <c r="I9" s="135" t="s">
        <v>7</v>
      </c>
      <c r="J9" s="135" t="s">
        <v>8</v>
      </c>
      <c r="K9" s="135" t="s">
        <v>9</v>
      </c>
      <c r="L9" s="162" t="s">
        <v>111</v>
      </c>
      <c r="M9" s="135" t="s">
        <v>112</v>
      </c>
    </row>
    <row r="10" spans="1:13" ht="5.25" customHeight="1">
      <c r="A10" s="17"/>
      <c r="B10" s="20"/>
      <c r="C10" s="20"/>
      <c r="D10" s="129"/>
      <c r="E10" s="129"/>
      <c r="F10" s="133"/>
      <c r="G10" s="88"/>
      <c r="H10" s="120"/>
      <c r="I10" s="136"/>
      <c r="J10" s="136"/>
      <c r="K10" s="136"/>
      <c r="L10" s="163"/>
      <c r="M10" s="136"/>
    </row>
    <row r="11" spans="1:20" s="34" customFormat="1" ht="15" customHeight="1">
      <c r="A11" s="32"/>
      <c r="B11" s="33" t="s">
        <v>44</v>
      </c>
      <c r="C11" s="33"/>
      <c r="D11" s="129"/>
      <c r="E11" s="129"/>
      <c r="F11" s="133"/>
      <c r="G11" s="86"/>
      <c r="H11" s="110" t="s">
        <v>105</v>
      </c>
      <c r="I11" s="137" t="str">
        <f>IF('Number of people'!D16=" "," ",'Number of people'!D16)</f>
        <v> </v>
      </c>
      <c r="J11" s="137" t="str">
        <f>IF('Number of people'!J16=" "," ",'Number of people'!J16)</f>
        <v> </v>
      </c>
      <c r="K11" s="137" t="str">
        <f>IF('Number of people'!D25=" "," ",'Number of people'!D25)</f>
        <v> </v>
      </c>
      <c r="L11" s="164" t="str">
        <f>IF(I11=" "," ",AVERAGE(I11:K11))</f>
        <v> </v>
      </c>
      <c r="M11" s="137" t="str">
        <f>IF(I11=" "," ",STDEV(I11:K11))</f>
        <v> </v>
      </c>
      <c r="O11" s="124"/>
      <c r="P11" s="124"/>
      <c r="Q11" s="124"/>
      <c r="R11" s="124"/>
      <c r="S11" s="124"/>
      <c r="T11" s="124"/>
    </row>
    <row r="12" spans="1:20" s="34" customFormat="1" ht="15" customHeight="1">
      <c r="A12" s="32"/>
      <c r="B12" s="190" t="s">
        <v>36</v>
      </c>
      <c r="C12" s="190"/>
      <c r="D12" s="138">
        <f>'Non-woody fuel Moisture'!$E$19</f>
        <v>0</v>
      </c>
      <c r="E12" s="139"/>
      <c r="F12" s="140"/>
      <c r="G12" s="86"/>
      <c r="H12" s="121" t="s">
        <v>116</v>
      </c>
      <c r="I12" s="137" t="str">
        <f>D16</f>
        <v> </v>
      </c>
      <c r="J12" s="137" t="str">
        <f>D25</f>
        <v> </v>
      </c>
      <c r="K12" s="137" t="str">
        <f>D33</f>
        <v> </v>
      </c>
      <c r="L12" s="164" t="str">
        <f>IF(I12=" "," ",AVERAGE(I12:K12))</f>
        <v> </v>
      </c>
      <c r="M12" s="137" t="str">
        <f>IF(I12=" "," ",STDEV(I12:K12))</f>
        <v> </v>
      </c>
      <c r="O12" s="124"/>
      <c r="P12" s="124"/>
      <c r="Q12" s="124"/>
      <c r="R12" s="124"/>
      <c r="S12" s="124"/>
      <c r="T12" s="124"/>
    </row>
    <row r="13" spans="1:13" ht="27" customHeight="1">
      <c r="A13" s="17"/>
      <c r="B13" s="188" t="s">
        <v>50</v>
      </c>
      <c r="C13" s="188"/>
      <c r="D13" s="141"/>
      <c r="E13" s="131" t="s">
        <v>43</v>
      </c>
      <c r="F13" s="142"/>
      <c r="G13" s="88"/>
      <c r="H13" s="121" t="s">
        <v>117</v>
      </c>
      <c r="I13" s="137" t="str">
        <f>IF(I12=" "," ",I12/I11)</f>
        <v> </v>
      </c>
      <c r="J13" s="137" t="str">
        <f>IF(J12=" "," ",J12/J11)</f>
        <v> </v>
      </c>
      <c r="K13" s="137" t="str">
        <f>IF(K12=" "," ",K12/K11)</f>
        <v> </v>
      </c>
      <c r="L13" s="164" t="str">
        <f>IF(I13=" "," ",AVERAGE(I13:K13))</f>
        <v> </v>
      </c>
      <c r="M13" s="137" t="str">
        <f>IF(I13=" "," ",STDEV(I13:K13))</f>
        <v> </v>
      </c>
    </row>
    <row r="14" spans="1:13" ht="18.75" customHeight="1">
      <c r="A14" s="17"/>
      <c r="B14" s="189" t="s">
        <v>106</v>
      </c>
      <c r="C14" s="189"/>
      <c r="D14" s="193"/>
      <c r="E14" s="191" t="s">
        <v>43</v>
      </c>
      <c r="F14" s="142"/>
      <c r="G14" s="88"/>
      <c r="H14" s="121" t="s">
        <v>118</v>
      </c>
      <c r="I14" s="137" t="str">
        <f>IF(I12=" "," ",I12*(1-'Non-woody fuel Moisture'!$E$19))</f>
        <v> </v>
      </c>
      <c r="J14" s="137" t="str">
        <f>IF(J12=" "," ",J12*(1-'Non-woody fuel Moisture'!$E$19))</f>
        <v> </v>
      </c>
      <c r="K14" s="137" t="str">
        <f>IF(K12=" "," ",K12*(1-'Non-woody fuel Moisture'!$E$19))</f>
        <v> </v>
      </c>
      <c r="L14" s="164" t="str">
        <f>IF(I14=" "," ",AVERAGE(I14:K14))</f>
        <v> </v>
      </c>
      <c r="M14" s="137" t="str">
        <f>IF(I14=" "," ",STDEV(I14:K14))</f>
        <v> </v>
      </c>
    </row>
    <row r="15" spans="1:13" ht="18.75" customHeight="1">
      <c r="A15" s="17"/>
      <c r="B15" s="189"/>
      <c r="C15" s="189"/>
      <c r="D15" s="194"/>
      <c r="E15" s="192"/>
      <c r="F15" s="142"/>
      <c r="G15" s="88"/>
      <c r="H15" s="121" t="s">
        <v>119</v>
      </c>
      <c r="I15" s="137" t="str">
        <f>IF(I14=" "," ",I14/I11)</f>
        <v> </v>
      </c>
      <c r="J15" s="137" t="str">
        <f>IF(J14=" "," ",J14/J11)</f>
        <v> </v>
      </c>
      <c r="K15" s="137" t="str">
        <f>IF(K14=" "," ",K14/K11)</f>
        <v> </v>
      </c>
      <c r="L15" s="164" t="str">
        <f>IF(I15=" "," ",AVERAGE(I15:K15))</f>
        <v> </v>
      </c>
      <c r="M15" s="137" t="str">
        <f>IF(I15=" "," ",STDEV(I15:K15))</f>
        <v> </v>
      </c>
    </row>
    <row r="16" spans="1:12" ht="27" customHeight="1">
      <c r="A16" s="17"/>
      <c r="B16" s="188" t="s">
        <v>47</v>
      </c>
      <c r="C16" s="188"/>
      <c r="D16" s="145" t="str">
        <f>IF(ISBLANK(D13)=TRUE," ",(D$6-D13))</f>
        <v> </v>
      </c>
      <c r="E16" s="131" t="s">
        <v>43</v>
      </c>
      <c r="F16" s="142"/>
      <c r="G16" s="88"/>
      <c r="H16" s="16"/>
      <c r="I16" s="16"/>
      <c r="J16" s="16"/>
      <c r="K16" s="16"/>
      <c r="L16" s="16"/>
    </row>
    <row r="17" spans="1:7" ht="5.25" customHeight="1" thickBot="1">
      <c r="A17" s="17"/>
      <c r="B17" s="21"/>
      <c r="C17" s="21"/>
      <c r="D17" s="127"/>
      <c r="E17" s="127"/>
      <c r="F17" s="128"/>
      <c r="G17" s="87"/>
    </row>
    <row r="18" spans="1:14" ht="5.25" customHeight="1">
      <c r="A18" s="84"/>
      <c r="B18" s="23"/>
      <c r="C18" s="23"/>
      <c r="D18" s="129"/>
      <c r="E18" s="129"/>
      <c r="G18" s="85"/>
      <c r="H18" s="132"/>
      <c r="I18" s="132"/>
      <c r="J18" s="132"/>
      <c r="K18" s="132"/>
      <c r="L18" s="132"/>
      <c r="M18" s="20"/>
      <c r="N18" s="20"/>
    </row>
    <row r="19" spans="1:14" ht="12.75" customHeight="1">
      <c r="A19" s="85"/>
      <c r="B19" s="27" t="s">
        <v>8</v>
      </c>
      <c r="C19" s="27"/>
      <c r="F19" s="133"/>
      <c r="G19" s="88"/>
      <c r="H19" s="134" t="s">
        <v>114</v>
      </c>
      <c r="I19" s="135" t="s">
        <v>7</v>
      </c>
      <c r="J19" s="135" t="s">
        <v>8</v>
      </c>
      <c r="K19" s="135" t="s">
        <v>9</v>
      </c>
      <c r="L19" s="162" t="s">
        <v>111</v>
      </c>
      <c r="M19" s="135" t="s">
        <v>112</v>
      </c>
      <c r="N19" s="124"/>
    </row>
    <row r="20" spans="1:13" ht="5.25" customHeight="1">
      <c r="A20" s="17"/>
      <c r="B20" s="20"/>
      <c r="C20" s="20"/>
      <c r="D20" s="129"/>
      <c r="E20" s="129"/>
      <c r="F20" s="133"/>
      <c r="G20" s="88"/>
      <c r="H20" s="120"/>
      <c r="I20" s="136"/>
      <c r="J20" s="136"/>
      <c r="K20" s="136"/>
      <c r="L20" s="163"/>
      <c r="M20" s="136"/>
    </row>
    <row r="21" spans="1:20" s="34" customFormat="1" ht="27" customHeight="1">
      <c r="A21" s="86"/>
      <c r="B21" s="33" t="s">
        <v>44</v>
      </c>
      <c r="C21" s="33"/>
      <c r="D21" s="129"/>
      <c r="E21" s="129"/>
      <c r="F21" s="133"/>
      <c r="G21" s="86"/>
      <c r="H21" s="121" t="s">
        <v>141</v>
      </c>
      <c r="I21" s="137" t="str">
        <f>IF(I14=" "," ",I12*'calorific values'!$C$6)</f>
        <v> </v>
      </c>
      <c r="J21" s="137" t="str">
        <f>IF(J14=" "," ",J12*'calorific values'!$C$6)</f>
        <v> </v>
      </c>
      <c r="K21" s="137" t="str">
        <f>IF(K14=" "," ",K12*'calorific values'!$C$6)</f>
        <v> </v>
      </c>
      <c r="L21" s="164" t="str">
        <f>IF(I21=" "," ",AVERAGE(I21:K21))</f>
        <v> </v>
      </c>
      <c r="M21" s="137" t="str">
        <f>IF(I21=" "," ",STDEV(I21:K21))</f>
        <v> </v>
      </c>
      <c r="N21" s="124"/>
      <c r="O21" s="124"/>
      <c r="P21" s="124"/>
      <c r="Q21" s="124"/>
      <c r="R21" s="124"/>
      <c r="S21" s="124"/>
      <c r="T21" s="124"/>
    </row>
    <row r="22" spans="1:14" ht="27" customHeight="1">
      <c r="A22" s="86"/>
      <c r="B22" s="190" t="s">
        <v>36</v>
      </c>
      <c r="C22" s="190"/>
      <c r="D22" s="138">
        <f>'Non-woody fuel Moisture'!$E$19</f>
        <v>0</v>
      </c>
      <c r="E22" s="139"/>
      <c r="F22" s="140"/>
      <c r="G22" s="86"/>
      <c r="H22" s="121" t="s">
        <v>142</v>
      </c>
      <c r="I22" s="137" t="str">
        <f>IF(I21=" "," ",I21/I11)</f>
        <v> </v>
      </c>
      <c r="J22" s="137" t="str">
        <f>IF(J21=" "," ",J21/J11)</f>
        <v> </v>
      </c>
      <c r="K22" s="137" t="str">
        <f>IF(K21=" "," ",K21/K11)</f>
        <v> </v>
      </c>
      <c r="L22" s="164" t="str">
        <f>IF(I22=" "," ",AVERAGE(I22:K22))</f>
        <v> </v>
      </c>
      <c r="M22" s="137" t="str">
        <f>IF(I22=" "," ",STDEV(I22:K22))</f>
        <v> </v>
      </c>
      <c r="N22" s="124"/>
    </row>
    <row r="23" spans="1:14" ht="26.25" customHeight="1">
      <c r="A23" s="88"/>
      <c r="B23" s="188" t="s">
        <v>50</v>
      </c>
      <c r="C23" s="188"/>
      <c r="D23" s="141"/>
      <c r="E23" s="131" t="s">
        <v>43</v>
      </c>
      <c r="F23" s="142"/>
      <c r="G23" s="88"/>
      <c r="H23"/>
      <c r="I23"/>
      <c r="J23"/>
      <c r="K23"/>
      <c r="L23"/>
      <c r="M23"/>
      <c r="N23" s="124"/>
    </row>
    <row r="24" spans="1:14" ht="41.25" customHeight="1">
      <c r="A24" s="88"/>
      <c r="B24" s="189" t="s">
        <v>51</v>
      </c>
      <c r="C24" s="189"/>
      <c r="D24" s="141"/>
      <c r="E24" s="131" t="s">
        <v>43</v>
      </c>
      <c r="F24" s="142"/>
      <c r="G24" s="88"/>
      <c r="H24"/>
      <c r="I24"/>
      <c r="J24"/>
      <c r="K24"/>
      <c r="L24"/>
      <c r="M24"/>
      <c r="N24" s="124"/>
    </row>
    <row r="25" spans="1:14" ht="27" customHeight="1">
      <c r="A25" s="88"/>
      <c r="B25" s="188" t="s">
        <v>47</v>
      </c>
      <c r="C25" s="188"/>
      <c r="D25" s="145" t="str">
        <f>IF(ISBLANK(D23)=TRUE," ",(D$13+D14-D23))</f>
        <v> </v>
      </c>
      <c r="E25" s="131" t="s">
        <v>43</v>
      </c>
      <c r="F25" s="142"/>
      <c r="G25" s="88"/>
      <c r="H25" s="124"/>
      <c r="I25" s="124"/>
      <c r="J25" s="124"/>
      <c r="K25" s="124"/>
      <c r="L25" s="124"/>
      <c r="M25" s="124"/>
      <c r="N25" s="124"/>
    </row>
    <row r="26" spans="1:14" ht="7.5" customHeight="1" thickBot="1">
      <c r="A26" s="89"/>
      <c r="B26" s="21"/>
      <c r="C26" s="21"/>
      <c r="D26" s="127"/>
      <c r="E26" s="127"/>
      <c r="F26" s="128"/>
      <c r="G26" s="87"/>
      <c r="H26" s="101"/>
      <c r="I26" s="101"/>
      <c r="M26" s="101"/>
      <c r="N26" s="101"/>
    </row>
    <row r="27" spans="1:7" ht="12" customHeight="1">
      <c r="A27" s="84"/>
      <c r="B27" s="20"/>
      <c r="C27" s="20"/>
      <c r="D27" s="129"/>
      <c r="E27" s="129"/>
      <c r="G27" s="85"/>
    </row>
    <row r="28" spans="1:7" ht="12" customHeight="1">
      <c r="A28" s="85"/>
      <c r="B28" s="27" t="s">
        <v>9</v>
      </c>
      <c r="C28" s="27"/>
      <c r="F28" s="133"/>
      <c r="G28" s="88"/>
    </row>
    <row r="29" spans="1:7" ht="27" customHeight="1">
      <c r="A29" s="86"/>
      <c r="B29" s="33" t="s">
        <v>46</v>
      </c>
      <c r="C29" s="33"/>
      <c r="D29" s="129"/>
      <c r="E29" s="129"/>
      <c r="F29" s="133"/>
      <c r="G29" s="86"/>
    </row>
    <row r="30" spans="1:12" ht="27" customHeight="1">
      <c r="A30" s="86"/>
      <c r="B30" s="190" t="s">
        <v>36</v>
      </c>
      <c r="C30" s="190"/>
      <c r="D30" s="138">
        <f>'Non-woody fuel Moisture'!$E$19</f>
        <v>0</v>
      </c>
      <c r="E30" s="139"/>
      <c r="F30" s="140"/>
      <c r="G30" s="86"/>
      <c r="H30" s="16"/>
      <c r="I30" s="16"/>
      <c r="J30" s="125"/>
      <c r="K30" s="125"/>
      <c r="L30" s="125"/>
    </row>
    <row r="31" spans="1:12" ht="27" customHeight="1">
      <c r="A31" s="88"/>
      <c r="B31" s="188" t="s">
        <v>50</v>
      </c>
      <c r="C31" s="188"/>
      <c r="D31" s="141"/>
      <c r="E31" s="131" t="s">
        <v>43</v>
      </c>
      <c r="F31" s="142"/>
      <c r="G31" s="88"/>
      <c r="H31" s="16"/>
      <c r="I31" s="16"/>
      <c r="J31" s="125"/>
      <c r="K31" s="125"/>
      <c r="L31" s="125"/>
    </row>
    <row r="32" spans="1:12" ht="38.25" customHeight="1">
      <c r="A32" s="88"/>
      <c r="B32" s="189" t="s">
        <v>51</v>
      </c>
      <c r="C32" s="189"/>
      <c r="D32" s="141"/>
      <c r="E32" s="131" t="s">
        <v>43</v>
      </c>
      <c r="F32" s="142"/>
      <c r="G32" s="88"/>
      <c r="H32" s="16"/>
      <c r="I32" s="16"/>
      <c r="J32" s="125"/>
      <c r="K32" s="125"/>
      <c r="L32" s="125"/>
    </row>
    <row r="33" spans="1:12" ht="27" customHeight="1">
      <c r="A33" s="88"/>
      <c r="B33" s="188" t="s">
        <v>47</v>
      </c>
      <c r="C33" s="188"/>
      <c r="D33" s="145" t="str">
        <f>IF(ISBLANK(D31)=TRUE," ",(D$23+D24-D31))</f>
        <v> </v>
      </c>
      <c r="E33" s="131" t="s">
        <v>43</v>
      </c>
      <c r="F33" s="142"/>
      <c r="G33" s="88"/>
      <c r="H33" s="16"/>
      <c r="I33" s="16"/>
      <c r="J33" s="125"/>
      <c r="K33" s="125"/>
      <c r="L33" s="125"/>
    </row>
    <row r="34" spans="1:12" ht="7.5" customHeight="1" thickBot="1">
      <c r="A34" s="89"/>
      <c r="B34" s="21"/>
      <c r="C34" s="21"/>
      <c r="D34" s="127"/>
      <c r="E34" s="127"/>
      <c r="F34" s="128"/>
      <c r="G34" s="87"/>
      <c r="J34" s="125"/>
      <c r="K34" s="125"/>
      <c r="L34" s="125"/>
    </row>
    <row r="35" spans="10:12" ht="19.5" customHeight="1">
      <c r="J35" s="125"/>
      <c r="K35" s="125"/>
      <c r="L35" s="125"/>
    </row>
    <row r="44" spans="10:12" ht="27.75" customHeight="1">
      <c r="J44" s="125"/>
      <c r="K44" s="125"/>
      <c r="L44" s="125"/>
    </row>
    <row r="45" spans="10:12" ht="27.75" customHeight="1">
      <c r="J45" s="125"/>
      <c r="K45" s="125"/>
      <c r="L45" s="125"/>
    </row>
    <row r="46" spans="10:12" ht="27.75" customHeight="1">
      <c r="J46" s="125"/>
      <c r="K46" s="125"/>
      <c r="L46" s="125"/>
    </row>
    <row r="47" spans="10:12" ht="27.75" customHeight="1">
      <c r="J47" s="125"/>
      <c r="K47" s="125"/>
      <c r="L47" s="125"/>
    </row>
    <row r="48" spans="2:14" ht="27.75" customHeight="1">
      <c r="B48" s="28"/>
      <c r="C48" s="28"/>
      <c r="D48" s="146"/>
      <c r="E48" s="146"/>
      <c r="F48" s="147"/>
      <c r="G48" s="29"/>
      <c r="H48" s="29"/>
      <c r="I48" s="29"/>
      <c r="M48" s="28"/>
      <c r="N48" s="28"/>
    </row>
    <row r="49" spans="2:14" ht="27.75" customHeight="1">
      <c r="B49" s="28"/>
      <c r="C49" s="28"/>
      <c r="D49" s="129"/>
      <c r="E49" s="129"/>
      <c r="F49" s="133"/>
      <c r="G49" s="30"/>
      <c r="H49" s="30"/>
      <c r="I49" s="30"/>
      <c r="J49" s="125"/>
      <c r="K49" s="125"/>
      <c r="L49" s="125"/>
      <c r="M49" s="28"/>
      <c r="N49" s="28"/>
    </row>
  </sheetData>
  <sheetProtection formatCells="0" selectLockedCells="1"/>
  <protectedRanges>
    <protectedRange sqref="E16 E30:E33 D31:D32 D6:E6 D23:D24 E12:E14 D13:D15" name="Range1_2"/>
    <protectedRange sqref="D16" name="Range1_3"/>
    <protectedRange sqref="O16:R16 Q17:R17 O17:P19 I19:M19 Q9:T9 H12:H15 L12:M15 I11:M11 I9:M9 H21:H24 Q18:Q19 L21:M24" name="Range1"/>
    <protectedRange sqref="E22:E25" name="Range1_2_2_1"/>
    <protectedRange sqref="G13:G16 G23:G25 G31:G33" name="Range1_5_1"/>
    <protectedRange sqref="F13:F15 F23:F24 F31:F32" name="Range1_2_2_1_1"/>
    <protectedRange sqref="F16 F25 F33" name="Range1_3_2_1"/>
    <protectedRange sqref="D25" name="Range1_3_1"/>
    <protectedRange sqref="D33" name="Range1_3_2"/>
  </protectedRanges>
  <mergeCells count="17">
    <mergeCell ref="B32:C32"/>
    <mergeCell ref="B33:C33"/>
    <mergeCell ref="G6:K6"/>
    <mergeCell ref="B6:C6"/>
    <mergeCell ref="B14:C15"/>
    <mergeCell ref="D14:D15"/>
    <mergeCell ref="E14:E15"/>
    <mergeCell ref="B22:C22"/>
    <mergeCell ref="B23:C23"/>
    <mergeCell ref="B24:C24"/>
    <mergeCell ref="B25:C25"/>
    <mergeCell ref="B30:C30"/>
    <mergeCell ref="B31:C31"/>
    <mergeCell ref="H2:J2"/>
    <mergeCell ref="B16:C16"/>
    <mergeCell ref="B13:C13"/>
    <mergeCell ref="B12:C12"/>
  </mergeCells>
  <conditionalFormatting sqref="D25 D16 D33">
    <cfRule type="cellIs" priority="1" dxfId="2" operator="equal" stopIfTrue="1">
      <formula>0</formula>
    </cfRule>
  </conditionalFormatting>
  <conditionalFormatting sqref="I21:M22 I11:M15">
    <cfRule type="cellIs" priority="2" dxfId="0" operator="equal" stopIfTrue="1">
      <formula>"No data"</formula>
    </cfRule>
  </conditionalFormatting>
  <printOptions/>
  <pageMargins left="0.75" right="0.75" top="0.75" bottom="0.75" header="0.5" footer="0.5"/>
  <pageSetup horizontalDpi="1200" verticalDpi="1200" orientation="portrait" scale="94" r:id="rId2"/>
  <headerFooter alignWithMargins="0">
    <oddFooter>&amp;L&amp;F&amp;C&amp;A&amp;RPage 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showGridLines="0" view="pageBreakPreview" zoomScaleSheetLayoutView="100" zoomScalePageLayoutView="0" workbookViewId="0" topLeftCell="A1">
      <selection activeCell="I13" sqref="I13"/>
    </sheetView>
  </sheetViews>
  <sheetFormatPr defaultColWidth="15.7109375" defaultRowHeight="27.75" customHeight="1"/>
  <cols>
    <col min="1" max="1" width="0.85546875" style="16" customWidth="1"/>
    <col min="2" max="2" width="17.00390625" style="16" customWidth="1"/>
    <col min="3" max="3" width="16.421875" style="16" customWidth="1"/>
    <col min="4" max="4" width="5.8515625" style="125" customWidth="1"/>
    <col min="5" max="5" width="2.421875" style="125" customWidth="1"/>
    <col min="6" max="6" width="1.7109375" style="126" customWidth="1"/>
    <col min="7" max="7" width="0.85546875" style="23" customWidth="1"/>
    <col min="8" max="8" width="24.57421875" style="23" bestFit="1" customWidth="1"/>
    <col min="9" max="9" width="5.28125" style="23" customWidth="1"/>
    <col min="10" max="11" width="5.28125" style="129" customWidth="1"/>
    <col min="12" max="12" width="4.7109375" style="129" customWidth="1"/>
    <col min="13" max="13" width="4.7109375" style="16" customWidth="1"/>
    <col min="14" max="14" width="0.9921875" style="16" customWidth="1"/>
    <col min="15" max="18" width="10.421875" style="124" customWidth="1"/>
    <col min="19" max="19" width="5.421875" style="124" customWidth="1"/>
    <col min="20" max="20" width="6.7109375" style="124" customWidth="1"/>
    <col min="21" max="21" width="7.421875" style="16" customWidth="1"/>
    <col min="22" max="22" width="34.00390625" style="16" customWidth="1"/>
    <col min="23" max="24" width="1.7109375" style="16" customWidth="1"/>
    <col min="25" max="25" width="33.7109375" style="16" customWidth="1"/>
    <col min="26" max="26" width="5.8515625" style="16" customWidth="1"/>
    <col min="27" max="27" width="6.421875" style="16" customWidth="1"/>
    <col min="28" max="28" width="5.421875" style="16" customWidth="1"/>
    <col min="29" max="29" width="6.7109375" style="16" customWidth="1"/>
    <col min="30" max="30" width="7.421875" style="16" customWidth="1"/>
    <col min="31" max="31" width="34.00390625" style="16" customWidth="1"/>
    <col min="32" max="32" width="1.7109375" style="16" customWidth="1"/>
    <col min="33" max="41" width="9.140625" style="16" customWidth="1"/>
    <col min="42" max="16384" width="15.7109375" style="16" customWidth="1"/>
  </cols>
  <sheetData>
    <row r="1" spans="1:14" ht="6" customHeight="1" thickTop="1">
      <c r="A1" s="12"/>
      <c r="B1" s="13"/>
      <c r="C1" s="13"/>
      <c r="D1" s="122"/>
      <c r="E1" s="122"/>
      <c r="F1" s="123"/>
      <c r="G1" s="14"/>
      <c r="H1" s="14"/>
      <c r="I1" s="14"/>
      <c r="J1" s="122"/>
      <c r="K1" s="122"/>
      <c r="L1" s="122"/>
      <c r="M1" s="13"/>
      <c r="N1" s="13"/>
    </row>
    <row r="2" spans="1:22" ht="18" customHeight="1">
      <c r="A2" s="17"/>
      <c r="B2" s="31" t="s">
        <v>39</v>
      </c>
      <c r="C2" s="31"/>
      <c r="G2" s="108" t="s">
        <v>40</v>
      </c>
      <c r="H2" s="186"/>
      <c r="I2" s="186"/>
      <c r="J2" s="186"/>
      <c r="K2" s="148"/>
      <c r="L2" s="148"/>
      <c r="M2" s="31"/>
      <c r="N2" s="31"/>
      <c r="U2" s="31"/>
      <c r="V2" s="31"/>
    </row>
    <row r="3" spans="1:22" ht="12">
      <c r="A3" s="17"/>
      <c r="B3" s="28" t="s">
        <v>38</v>
      </c>
      <c r="C3" s="28"/>
      <c r="D3" s="101"/>
      <c r="E3" s="101"/>
      <c r="F3" s="101"/>
      <c r="G3" s="101"/>
      <c r="H3" s="101"/>
      <c r="I3" s="101"/>
      <c r="J3" s="101"/>
      <c r="K3" s="101"/>
      <c r="L3" s="101"/>
      <c r="M3" s="28"/>
      <c r="N3" s="28"/>
      <c r="U3" s="31"/>
      <c r="V3" s="31"/>
    </row>
    <row r="4" spans="1:14" ht="6" customHeight="1" thickBot="1">
      <c r="A4" s="17"/>
      <c r="B4" s="21"/>
      <c r="C4" s="21"/>
      <c r="D4" s="127"/>
      <c r="E4" s="127"/>
      <c r="F4" s="128"/>
      <c r="G4" s="22"/>
      <c r="H4" s="22"/>
      <c r="I4" s="22"/>
      <c r="J4" s="127"/>
      <c r="K4" s="127"/>
      <c r="L4" s="127"/>
      <c r="M4" s="127"/>
      <c r="N4" s="124"/>
    </row>
    <row r="5" spans="1:14" ht="12">
      <c r="A5" s="17"/>
      <c r="B5" s="27" t="s">
        <v>10</v>
      </c>
      <c r="C5" s="27"/>
      <c r="M5" s="124"/>
      <c r="N5" s="124"/>
    </row>
    <row r="6" spans="1:14" ht="24" customHeight="1">
      <c r="A6" s="17"/>
      <c r="B6" s="189" t="s">
        <v>140</v>
      </c>
      <c r="C6" s="189"/>
      <c r="D6" s="130"/>
      <c r="E6" s="131" t="s">
        <v>43</v>
      </c>
      <c r="G6" s="187" t="s">
        <v>42</v>
      </c>
      <c r="H6" s="187"/>
      <c r="I6" s="187"/>
      <c r="J6" s="187"/>
      <c r="K6" s="187"/>
      <c r="L6" s="111"/>
      <c r="M6" s="124"/>
      <c r="N6" s="124"/>
    </row>
    <row r="7" spans="1:14" ht="5.25" customHeight="1" thickBot="1">
      <c r="A7" s="17"/>
      <c r="B7" s="21"/>
      <c r="C7" s="21"/>
      <c r="D7" s="127"/>
      <c r="E7" s="127"/>
      <c r="F7" s="128"/>
      <c r="G7" s="22"/>
      <c r="H7" s="22"/>
      <c r="I7" s="22"/>
      <c r="J7" s="127"/>
      <c r="K7" s="127"/>
      <c r="L7" s="127"/>
      <c r="M7" s="127"/>
      <c r="N7" s="124"/>
    </row>
    <row r="8" spans="1:7" ht="5.25" customHeight="1">
      <c r="A8" s="17"/>
      <c r="B8" s="20"/>
      <c r="C8" s="20"/>
      <c r="D8" s="129"/>
      <c r="E8" s="129"/>
      <c r="F8" s="133"/>
      <c r="G8" s="84"/>
    </row>
    <row r="9" spans="1:13" ht="12.75" customHeight="1">
      <c r="A9" s="17"/>
      <c r="B9" s="27" t="s">
        <v>7</v>
      </c>
      <c r="C9" s="27"/>
      <c r="G9" s="85"/>
      <c r="H9" s="134" t="s">
        <v>113</v>
      </c>
      <c r="I9" s="135" t="s">
        <v>7</v>
      </c>
      <c r="J9" s="135" t="s">
        <v>8</v>
      </c>
      <c r="K9" s="135" t="s">
        <v>9</v>
      </c>
      <c r="L9" s="162" t="s">
        <v>111</v>
      </c>
      <c r="M9" s="135" t="s">
        <v>112</v>
      </c>
    </row>
    <row r="10" spans="1:13" ht="5.25" customHeight="1">
      <c r="A10" s="17"/>
      <c r="B10" s="20"/>
      <c r="C10" s="20"/>
      <c r="D10" s="129"/>
      <c r="E10" s="129"/>
      <c r="F10" s="133"/>
      <c r="G10" s="88"/>
      <c r="H10" s="120"/>
      <c r="I10" s="136"/>
      <c r="J10" s="136"/>
      <c r="K10" s="136"/>
      <c r="L10" s="163"/>
      <c r="M10" s="136"/>
    </row>
    <row r="11" spans="1:20" s="34" customFormat="1" ht="15" customHeight="1">
      <c r="A11" s="32"/>
      <c r="B11" s="33" t="s">
        <v>44</v>
      </c>
      <c r="C11" s="33"/>
      <c r="D11" s="129"/>
      <c r="E11" s="129"/>
      <c r="F11" s="133"/>
      <c r="G11" s="86"/>
      <c r="H11" s="110" t="s">
        <v>105</v>
      </c>
      <c r="I11" s="137" t="str">
        <f>IF('Number of people'!D16=" "," ",'Number of people'!D16)</f>
        <v> </v>
      </c>
      <c r="J11" s="137" t="str">
        <f>IF('Number of people'!J16=" "," ",'Number of people'!J16)</f>
        <v> </v>
      </c>
      <c r="K11" s="137" t="str">
        <f>IF('Number of people'!D25=" "," ",'Number of people'!D25)</f>
        <v> </v>
      </c>
      <c r="L11" s="164" t="str">
        <f>IF(I11=" "," ",AVERAGE(I11:K11))</f>
        <v> </v>
      </c>
      <c r="M11" s="137" t="str">
        <f>IF(I11=" "," ",STDEV(I11:K11))</f>
        <v> </v>
      </c>
      <c r="O11" s="124"/>
      <c r="P11" s="124"/>
      <c r="Q11" s="124"/>
      <c r="R11" s="124"/>
      <c r="S11" s="124"/>
      <c r="T11" s="124"/>
    </row>
    <row r="12" spans="1:20" s="34" customFormat="1" ht="15" customHeight="1">
      <c r="A12" s="32"/>
      <c r="B12" s="190" t="s">
        <v>36</v>
      </c>
      <c r="C12" s="190"/>
      <c r="D12" s="138">
        <v>0.03</v>
      </c>
      <c r="E12" s="139"/>
      <c r="F12" s="140"/>
      <c r="G12" s="86"/>
      <c r="H12" s="121" t="s">
        <v>118</v>
      </c>
      <c r="I12" s="137" t="str">
        <f>IF(D16=" "," ",D16)</f>
        <v> </v>
      </c>
      <c r="J12" s="137" t="str">
        <f>IF(D16=" "," ",D25)</f>
        <v> </v>
      </c>
      <c r="K12" s="137" t="str">
        <f>IF(D16=" "," ",D33)</f>
        <v> </v>
      </c>
      <c r="L12" s="164" t="str">
        <f>IF(I12=" "," ",AVERAGE(I12:K12))</f>
        <v> </v>
      </c>
      <c r="M12" s="137" t="str">
        <f>IF(I12=" "," ",STDEV(I12:K12))</f>
        <v> </v>
      </c>
      <c r="O12" s="124"/>
      <c r="P12" s="124"/>
      <c r="Q12" s="124"/>
      <c r="R12" s="124"/>
      <c r="S12" s="124"/>
      <c r="T12" s="124"/>
    </row>
    <row r="13" spans="1:13" ht="27" customHeight="1">
      <c r="A13" s="17"/>
      <c r="B13" s="188" t="s">
        <v>50</v>
      </c>
      <c r="C13" s="188"/>
      <c r="D13" s="141"/>
      <c r="E13" s="131" t="s">
        <v>43</v>
      </c>
      <c r="F13" s="142"/>
      <c r="G13" s="88"/>
      <c r="H13" s="121" t="s">
        <v>119</v>
      </c>
      <c r="I13" s="137" t="str">
        <f>IF(I12=" "," ",I12/I11)</f>
        <v> </v>
      </c>
      <c r="J13" s="137" t="str">
        <f>IF(J12=" "," ",J12/J11)</f>
        <v> </v>
      </c>
      <c r="K13" s="137" t="str">
        <f>IF(K12=" "," ",K12/K11)</f>
        <v> </v>
      </c>
      <c r="L13" s="164" t="str">
        <f>IF(I13=" "," ",AVERAGE(I13:K13))</f>
        <v> </v>
      </c>
      <c r="M13" s="137" t="str">
        <f>IF(I13=" "," ",STDEV(I13:K13))</f>
        <v> </v>
      </c>
    </row>
    <row r="14" spans="1:7" ht="18.75" customHeight="1">
      <c r="A14" s="17"/>
      <c r="B14" s="189" t="s">
        <v>106</v>
      </c>
      <c r="C14" s="189"/>
      <c r="D14" s="193"/>
      <c r="E14" s="191" t="s">
        <v>43</v>
      </c>
      <c r="F14" s="142"/>
      <c r="G14" s="88"/>
    </row>
    <row r="15" spans="1:7" ht="18.75" customHeight="1">
      <c r="A15" s="17"/>
      <c r="B15" s="189"/>
      <c r="C15" s="189"/>
      <c r="D15" s="194"/>
      <c r="E15" s="192"/>
      <c r="F15" s="142"/>
      <c r="G15" s="88"/>
    </row>
    <row r="16" spans="1:12" ht="27" customHeight="1">
      <c r="A16" s="17"/>
      <c r="B16" s="188" t="s">
        <v>47</v>
      </c>
      <c r="C16" s="188"/>
      <c r="D16" s="145" t="str">
        <f>IF(ISBLANK(D13)=TRUE," ",(D$6-D13))</f>
        <v> </v>
      </c>
      <c r="E16" s="131" t="s">
        <v>43</v>
      </c>
      <c r="F16" s="142"/>
      <c r="G16" s="88"/>
      <c r="H16" s="16"/>
      <c r="I16" s="16"/>
      <c r="J16" s="16"/>
      <c r="K16" s="16"/>
      <c r="L16" s="16"/>
    </row>
    <row r="17" spans="1:7" ht="5.25" customHeight="1" thickBot="1">
      <c r="A17" s="17"/>
      <c r="B17" s="21"/>
      <c r="C17" s="21"/>
      <c r="D17" s="127"/>
      <c r="E17" s="127"/>
      <c r="F17" s="128"/>
      <c r="G17" s="87"/>
    </row>
    <row r="18" spans="1:14" ht="5.25" customHeight="1">
      <c r="A18" s="84"/>
      <c r="B18" s="23"/>
      <c r="C18" s="23"/>
      <c r="D18" s="129"/>
      <c r="E18" s="129"/>
      <c r="G18" s="85"/>
      <c r="H18" s="132"/>
      <c r="I18" s="132"/>
      <c r="J18" s="132"/>
      <c r="K18" s="132"/>
      <c r="L18" s="132"/>
      <c r="M18" s="20"/>
      <c r="N18" s="20"/>
    </row>
    <row r="19" spans="1:14" ht="12.75" customHeight="1">
      <c r="A19" s="85"/>
      <c r="B19" s="27" t="s">
        <v>8</v>
      </c>
      <c r="C19" s="27"/>
      <c r="F19" s="133"/>
      <c r="G19" s="88"/>
      <c r="H19" s="134" t="s">
        <v>114</v>
      </c>
      <c r="I19" s="135" t="s">
        <v>7</v>
      </c>
      <c r="J19" s="135" t="s">
        <v>8</v>
      </c>
      <c r="K19" s="135" t="s">
        <v>9</v>
      </c>
      <c r="L19" s="162" t="s">
        <v>111</v>
      </c>
      <c r="M19" s="135" t="s">
        <v>112</v>
      </c>
      <c r="N19" s="124"/>
    </row>
    <row r="20" spans="1:13" ht="5.25" customHeight="1">
      <c r="A20" s="17"/>
      <c r="B20" s="20"/>
      <c r="C20" s="20"/>
      <c r="D20" s="129"/>
      <c r="E20" s="129"/>
      <c r="F20" s="133"/>
      <c r="G20" s="88"/>
      <c r="H20" s="120"/>
      <c r="I20" s="136"/>
      <c r="J20" s="136"/>
      <c r="K20" s="136"/>
      <c r="L20" s="163"/>
      <c r="M20" s="136"/>
    </row>
    <row r="21" spans="1:20" s="34" customFormat="1" ht="27" customHeight="1">
      <c r="A21" s="86"/>
      <c r="B21" s="33" t="s">
        <v>44</v>
      </c>
      <c r="C21" s="33"/>
      <c r="D21" s="129"/>
      <c r="E21" s="129"/>
      <c r="F21" s="133"/>
      <c r="G21" s="86"/>
      <c r="H21" s="121" t="s">
        <v>141</v>
      </c>
      <c r="I21" s="137" t="str">
        <f>IF(I12=" "," ",I12*'calorific values'!$C$7)</f>
        <v> </v>
      </c>
      <c r="J21" s="137" t="str">
        <f>IF(J12=" "," ",J12*'calorific values'!$C$7)</f>
        <v> </v>
      </c>
      <c r="K21" s="137" t="str">
        <f>IF(K12=" "," ",K12*'calorific values'!$C$7)</f>
        <v> </v>
      </c>
      <c r="L21" s="164" t="str">
        <f>IF(I21=" "," ",AVERAGE(I21:K21))</f>
        <v> </v>
      </c>
      <c r="M21" s="137" t="str">
        <f>IF(I21=" "," ",STDEV(I21:K21))</f>
        <v> </v>
      </c>
      <c r="N21" s="124"/>
      <c r="O21" s="124"/>
      <c r="P21" s="124"/>
      <c r="Q21" s="124"/>
      <c r="R21" s="124"/>
      <c r="S21" s="124"/>
      <c r="T21" s="124"/>
    </row>
    <row r="22" spans="1:14" ht="27" customHeight="1">
      <c r="A22" s="86"/>
      <c r="B22" s="190" t="s">
        <v>36</v>
      </c>
      <c r="C22" s="190"/>
      <c r="D22" s="138">
        <v>0.03</v>
      </c>
      <c r="E22" s="139"/>
      <c r="F22" s="140"/>
      <c r="G22" s="86"/>
      <c r="H22" s="121" t="s">
        <v>142</v>
      </c>
      <c r="I22" s="137" t="str">
        <f>IF(I21=" "," ",I21/I11)</f>
        <v> </v>
      </c>
      <c r="J22" s="137" t="str">
        <f>IF(J21=" "," ",J21/J11)</f>
        <v> </v>
      </c>
      <c r="K22" s="137" t="str">
        <f>IF(K21=" "," ",K21/K11)</f>
        <v> </v>
      </c>
      <c r="L22" s="164" t="str">
        <f>IF(I22=" "," ",AVERAGE(I22:K22))</f>
        <v> </v>
      </c>
      <c r="M22" s="137" t="str">
        <f>IF(I22=" "," ",STDEV(I22:K22))</f>
        <v> </v>
      </c>
      <c r="N22" s="124"/>
    </row>
    <row r="23" spans="1:14" ht="26.25" customHeight="1">
      <c r="A23" s="88"/>
      <c r="B23" s="188" t="s">
        <v>50</v>
      </c>
      <c r="C23" s="188"/>
      <c r="D23" s="141"/>
      <c r="E23" s="131" t="s">
        <v>43</v>
      </c>
      <c r="F23" s="142"/>
      <c r="G23" s="88"/>
      <c r="H23"/>
      <c r="I23"/>
      <c r="J23"/>
      <c r="K23"/>
      <c r="L23"/>
      <c r="M23"/>
      <c r="N23" s="124"/>
    </row>
    <row r="24" spans="1:14" ht="41.25" customHeight="1">
      <c r="A24" s="88"/>
      <c r="B24" s="189" t="s">
        <v>51</v>
      </c>
      <c r="C24" s="189"/>
      <c r="D24" s="141"/>
      <c r="E24" s="131" t="s">
        <v>43</v>
      </c>
      <c r="F24" s="142"/>
      <c r="G24" s="88"/>
      <c r="H24"/>
      <c r="I24"/>
      <c r="J24"/>
      <c r="K24"/>
      <c r="L24"/>
      <c r="M24"/>
      <c r="N24" s="124"/>
    </row>
    <row r="25" spans="1:14" ht="27" customHeight="1">
      <c r="A25" s="88"/>
      <c r="B25" s="188" t="s">
        <v>47</v>
      </c>
      <c r="C25" s="188"/>
      <c r="D25" s="145" t="str">
        <f>IF(ISBLANK(D23)=TRUE," ",(D$13+D14-D23))</f>
        <v> </v>
      </c>
      <c r="E25" s="131" t="s">
        <v>43</v>
      </c>
      <c r="F25" s="142"/>
      <c r="G25" s="88"/>
      <c r="H25" s="124"/>
      <c r="I25" s="124"/>
      <c r="J25" s="124"/>
      <c r="K25" s="124"/>
      <c r="L25" s="124"/>
      <c r="M25" s="124"/>
      <c r="N25" s="124"/>
    </row>
    <row r="26" spans="1:14" ht="7.5" customHeight="1" thickBot="1">
      <c r="A26" s="89"/>
      <c r="B26" s="21"/>
      <c r="C26" s="21"/>
      <c r="D26" s="127"/>
      <c r="E26" s="127"/>
      <c r="F26" s="128"/>
      <c r="G26" s="87"/>
      <c r="H26" s="101"/>
      <c r="I26" s="101"/>
      <c r="M26" s="101"/>
      <c r="N26" s="101"/>
    </row>
    <row r="27" spans="1:7" ht="12" customHeight="1">
      <c r="A27" s="84"/>
      <c r="B27" s="20"/>
      <c r="C27" s="20"/>
      <c r="D27" s="129"/>
      <c r="E27" s="129"/>
      <c r="G27" s="85"/>
    </row>
    <row r="28" spans="1:7" ht="12" customHeight="1">
      <c r="A28" s="85"/>
      <c r="B28" s="27" t="s">
        <v>9</v>
      </c>
      <c r="C28" s="27"/>
      <c r="F28" s="133"/>
      <c r="G28" s="88"/>
    </row>
    <row r="29" spans="1:7" ht="27" customHeight="1">
      <c r="A29" s="86"/>
      <c r="B29" s="33" t="s">
        <v>46</v>
      </c>
      <c r="C29" s="33"/>
      <c r="D29" s="129"/>
      <c r="E29" s="129"/>
      <c r="F29" s="133"/>
      <c r="G29" s="86"/>
    </row>
    <row r="30" spans="1:12" ht="27" customHeight="1">
      <c r="A30" s="86"/>
      <c r="B30" s="190" t="s">
        <v>36</v>
      </c>
      <c r="C30" s="190"/>
      <c r="D30" s="138">
        <v>0.03</v>
      </c>
      <c r="E30" s="139"/>
      <c r="F30" s="140"/>
      <c r="G30" s="86"/>
      <c r="H30" s="16"/>
      <c r="I30" s="16"/>
      <c r="J30" s="125"/>
      <c r="K30" s="125"/>
      <c r="L30" s="125"/>
    </row>
    <row r="31" spans="1:12" ht="27" customHeight="1">
      <c r="A31" s="88"/>
      <c r="B31" s="188" t="s">
        <v>50</v>
      </c>
      <c r="C31" s="188"/>
      <c r="D31" s="141"/>
      <c r="E31" s="131" t="s">
        <v>43</v>
      </c>
      <c r="F31" s="142"/>
      <c r="G31" s="88"/>
      <c r="H31" s="16"/>
      <c r="I31" s="16"/>
      <c r="J31" s="125"/>
      <c r="K31" s="125"/>
      <c r="L31" s="125"/>
    </row>
    <row r="32" spans="1:12" ht="38.25" customHeight="1">
      <c r="A32" s="88"/>
      <c r="B32" s="189" t="s">
        <v>51</v>
      </c>
      <c r="C32" s="189"/>
      <c r="D32" s="141"/>
      <c r="E32" s="131" t="s">
        <v>43</v>
      </c>
      <c r="F32" s="142"/>
      <c r="G32" s="88"/>
      <c r="H32" s="16"/>
      <c r="I32" s="16"/>
      <c r="J32" s="125"/>
      <c r="K32" s="125"/>
      <c r="L32" s="125"/>
    </row>
    <row r="33" spans="1:12" ht="27" customHeight="1">
      <c r="A33" s="88"/>
      <c r="B33" s="188" t="s">
        <v>47</v>
      </c>
      <c r="C33" s="188"/>
      <c r="D33" s="145" t="str">
        <f>IF(ISBLANK(D31)=TRUE," ",(D$23+D24-D31))</f>
        <v> </v>
      </c>
      <c r="E33" s="131" t="s">
        <v>43</v>
      </c>
      <c r="F33" s="142"/>
      <c r="G33" s="88"/>
      <c r="H33" s="16"/>
      <c r="I33" s="16"/>
      <c r="J33" s="125"/>
      <c r="K33" s="125"/>
      <c r="L33" s="125"/>
    </row>
    <row r="34" spans="1:12" ht="7.5" customHeight="1" thickBot="1">
      <c r="A34" s="89"/>
      <c r="B34" s="21"/>
      <c r="C34" s="21"/>
      <c r="D34" s="127"/>
      <c r="E34" s="127"/>
      <c r="F34" s="128"/>
      <c r="G34" s="87"/>
      <c r="J34" s="125"/>
      <c r="K34" s="125"/>
      <c r="L34" s="125"/>
    </row>
    <row r="35" spans="10:12" ht="19.5" customHeight="1">
      <c r="J35" s="125"/>
      <c r="K35" s="125"/>
      <c r="L35" s="125"/>
    </row>
    <row r="44" spans="10:12" ht="27.75" customHeight="1">
      <c r="J44" s="125"/>
      <c r="K44" s="125"/>
      <c r="L44" s="125"/>
    </row>
    <row r="45" spans="10:12" ht="27.75" customHeight="1">
      <c r="J45" s="125"/>
      <c r="K45" s="125"/>
      <c r="L45" s="125"/>
    </row>
    <row r="46" spans="10:12" ht="27.75" customHeight="1">
      <c r="J46" s="125"/>
      <c r="K46" s="125"/>
      <c r="L46" s="125"/>
    </row>
    <row r="47" spans="10:12" ht="27.75" customHeight="1">
      <c r="J47" s="125"/>
      <c r="K47" s="125"/>
      <c r="L47" s="125"/>
    </row>
    <row r="48" spans="2:14" ht="27.75" customHeight="1">
      <c r="B48" s="28"/>
      <c r="C48" s="28"/>
      <c r="D48" s="146"/>
      <c r="E48" s="146"/>
      <c r="F48" s="147"/>
      <c r="G48" s="29"/>
      <c r="H48" s="29"/>
      <c r="I48" s="29"/>
      <c r="M48" s="28"/>
      <c r="N48" s="28"/>
    </row>
    <row r="49" spans="2:14" ht="27.75" customHeight="1">
      <c r="B49" s="28"/>
      <c r="C49" s="28"/>
      <c r="D49" s="129"/>
      <c r="E49" s="129"/>
      <c r="F49" s="133"/>
      <c r="G49" s="30"/>
      <c r="H49" s="30"/>
      <c r="I49" s="30"/>
      <c r="J49" s="125"/>
      <c r="K49" s="125"/>
      <c r="L49" s="125"/>
      <c r="M49" s="28"/>
      <c r="N49" s="28"/>
    </row>
  </sheetData>
  <sheetProtection formatCells="0" selectLockedCells="1"/>
  <protectedRanges>
    <protectedRange sqref="E16 E30:E33 D31:D32 D6:E6 D23:D24 E12:E14 D13:D15" name="Range1_2"/>
    <protectedRange sqref="D16" name="Range1_3"/>
    <protectedRange sqref="O16:R16 Q17:R17 O17:P19 I19:M19 Q9:T9 H12:H13 L12:M13 I11:M11 I9:M9 L21:M24 Q18:Q19 H23:H24" name="Range1"/>
    <protectedRange sqref="E22:E25" name="Range1_2_2_1"/>
    <protectedRange sqref="G13:G16 G23:G25 G31:G33" name="Range1_5_1"/>
    <protectedRange sqref="F13:F15 F23:F24 F31:F32" name="Range1_2_2_1_1"/>
    <protectedRange sqref="F16 F25 F33" name="Range1_3_2_1"/>
    <protectedRange sqref="H21:H22" name="Range1_1"/>
    <protectedRange sqref="D25" name="Range1_3_1"/>
    <protectedRange sqref="D33" name="Range1_3_2"/>
  </protectedRanges>
  <mergeCells count="17">
    <mergeCell ref="B25:C25"/>
    <mergeCell ref="B30:C30"/>
    <mergeCell ref="B31:C31"/>
    <mergeCell ref="H2:J2"/>
    <mergeCell ref="B16:C16"/>
    <mergeCell ref="B13:C13"/>
    <mergeCell ref="B12:C12"/>
    <mergeCell ref="B32:C32"/>
    <mergeCell ref="B33:C33"/>
    <mergeCell ref="G6:K6"/>
    <mergeCell ref="B6:C6"/>
    <mergeCell ref="B14:C15"/>
    <mergeCell ref="D14:D15"/>
    <mergeCell ref="E14:E15"/>
    <mergeCell ref="B22:C22"/>
    <mergeCell ref="B23:C23"/>
    <mergeCell ref="B24:C24"/>
  </mergeCells>
  <conditionalFormatting sqref="I21:M22 I11:M13">
    <cfRule type="cellIs" priority="1" dxfId="0" operator="equal" stopIfTrue="1">
      <formula>"No data"</formula>
    </cfRule>
  </conditionalFormatting>
  <conditionalFormatting sqref="D25 D16 D33">
    <cfRule type="cellIs" priority="2" dxfId="2" operator="equal" stopIfTrue="1">
      <formula>0</formula>
    </cfRule>
  </conditionalFormatting>
  <printOptions/>
  <pageMargins left="0.75" right="0.75" top="0.75" bottom="0.75" header="0.5" footer="0.5"/>
  <pageSetup horizontalDpi="1200" verticalDpi="1200" orientation="portrait" scale="94" r:id="rId2"/>
  <headerFooter alignWithMargins="0">
    <oddFooter>&amp;L&amp;F&amp;C&amp;A&amp;RPage 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7"/>
  <sheetViews>
    <sheetView showGridLines="0" view="pageBreakPreview" zoomScaleSheetLayoutView="100" zoomScalePageLayoutView="0" workbookViewId="0" topLeftCell="A1">
      <selection activeCell="D31" activeCellId="6" sqref="D13 D6 D14:D15 D23 D24 D30 D31"/>
    </sheetView>
  </sheetViews>
  <sheetFormatPr defaultColWidth="15.7109375" defaultRowHeight="27.75" customHeight="1"/>
  <cols>
    <col min="1" max="1" width="0.85546875" style="16" customWidth="1"/>
    <col min="2" max="2" width="17.00390625" style="16" customWidth="1"/>
    <col min="3" max="3" width="16.421875" style="16" customWidth="1"/>
    <col min="4" max="4" width="5.8515625" style="125" customWidth="1"/>
    <col min="5" max="5" width="2.421875" style="125" customWidth="1"/>
    <col min="6" max="6" width="1.7109375" style="126" customWidth="1"/>
    <col min="7" max="7" width="0.85546875" style="23" customWidth="1"/>
    <col min="8" max="8" width="24.57421875" style="23" bestFit="1" customWidth="1"/>
    <col min="9" max="9" width="5.28125" style="23" customWidth="1"/>
    <col min="10" max="11" width="5.28125" style="129" customWidth="1"/>
    <col min="12" max="12" width="4.7109375" style="129" customWidth="1"/>
    <col min="13" max="13" width="4.7109375" style="16" customWidth="1"/>
    <col min="14" max="14" width="0.9921875" style="16" customWidth="1"/>
    <col min="15" max="18" width="10.421875" style="124" customWidth="1"/>
    <col min="19" max="19" width="5.421875" style="124" customWidth="1"/>
    <col min="20" max="20" width="6.7109375" style="124" customWidth="1"/>
    <col min="21" max="21" width="7.421875" style="16" customWidth="1"/>
    <col min="22" max="22" width="34.00390625" style="16" customWidth="1"/>
    <col min="23" max="24" width="1.7109375" style="16" customWidth="1"/>
    <col min="25" max="25" width="33.7109375" style="16" customWidth="1"/>
    <col min="26" max="26" width="5.8515625" style="16" customWidth="1"/>
    <col min="27" max="27" width="6.421875" style="16" customWidth="1"/>
    <col min="28" max="28" width="5.421875" style="16" customWidth="1"/>
    <col min="29" max="29" width="6.7109375" style="16" customWidth="1"/>
    <col min="30" max="30" width="7.421875" style="16" customWidth="1"/>
    <col min="31" max="31" width="34.00390625" style="16" customWidth="1"/>
    <col min="32" max="32" width="1.7109375" style="16" customWidth="1"/>
    <col min="33" max="41" width="9.140625" style="16" customWidth="1"/>
    <col min="42" max="16384" width="15.7109375" style="16" customWidth="1"/>
  </cols>
  <sheetData>
    <row r="1" spans="1:14" ht="6" customHeight="1" thickTop="1">
      <c r="A1" s="12"/>
      <c r="B1" s="13"/>
      <c r="C1" s="13"/>
      <c r="D1" s="122"/>
      <c r="E1" s="122"/>
      <c r="F1" s="123"/>
      <c r="G1" s="14"/>
      <c r="H1" s="14"/>
      <c r="I1" s="14"/>
      <c r="J1" s="122"/>
      <c r="K1" s="122"/>
      <c r="L1" s="122"/>
      <c r="M1" s="13"/>
      <c r="N1" s="13"/>
    </row>
    <row r="2" spans="1:22" ht="18" customHeight="1">
      <c r="A2" s="17"/>
      <c r="B2" s="31" t="s">
        <v>39</v>
      </c>
      <c r="C2" s="31"/>
      <c r="G2" s="108" t="s">
        <v>40</v>
      </c>
      <c r="H2" s="186"/>
      <c r="I2" s="186"/>
      <c r="J2" s="186"/>
      <c r="K2" s="148"/>
      <c r="L2" s="148"/>
      <c r="M2" s="31"/>
      <c r="N2" s="31"/>
      <c r="U2" s="31"/>
      <c r="V2" s="31"/>
    </row>
    <row r="3" spans="1:22" ht="12">
      <c r="A3" s="17"/>
      <c r="B3" s="28" t="s">
        <v>38</v>
      </c>
      <c r="C3" s="28"/>
      <c r="D3" s="101"/>
      <c r="E3" s="101"/>
      <c r="F3" s="101"/>
      <c r="G3" s="101"/>
      <c r="H3" s="101"/>
      <c r="I3" s="101"/>
      <c r="J3" s="101"/>
      <c r="K3" s="101"/>
      <c r="L3" s="101"/>
      <c r="M3" s="28"/>
      <c r="N3" s="28"/>
      <c r="U3" s="31"/>
      <c r="V3" s="31"/>
    </row>
    <row r="4" spans="1:14" ht="6" customHeight="1" thickBot="1">
      <c r="A4" s="17"/>
      <c r="B4" s="21"/>
      <c r="C4" s="21"/>
      <c r="D4" s="127"/>
      <c r="E4" s="127"/>
      <c r="F4" s="128"/>
      <c r="G4" s="22"/>
      <c r="H4" s="22"/>
      <c r="I4" s="22"/>
      <c r="J4" s="127"/>
      <c r="K4" s="127"/>
      <c r="L4" s="127"/>
      <c r="M4" s="127"/>
      <c r="N4" s="124"/>
    </row>
    <row r="5" spans="1:14" ht="12">
      <c r="A5" s="17"/>
      <c r="B5" s="27" t="s">
        <v>10</v>
      </c>
      <c r="C5" s="27"/>
      <c r="M5" s="124"/>
      <c r="N5" s="124"/>
    </row>
    <row r="6" spans="1:14" ht="24" customHeight="1">
      <c r="A6" s="17"/>
      <c r="B6" s="189" t="s">
        <v>120</v>
      </c>
      <c r="C6" s="189"/>
      <c r="D6" s="130"/>
      <c r="E6" s="131" t="s">
        <v>43</v>
      </c>
      <c r="G6" s="187" t="s">
        <v>123</v>
      </c>
      <c r="H6" s="187"/>
      <c r="I6" s="187"/>
      <c r="J6" s="187"/>
      <c r="K6" s="187"/>
      <c r="L6" s="187"/>
      <c r="M6" s="187"/>
      <c r="N6" s="124"/>
    </row>
    <row r="7" spans="1:14" ht="5.25" customHeight="1" thickBot="1">
      <c r="A7" s="17"/>
      <c r="B7" s="21"/>
      <c r="C7" s="21"/>
      <c r="D7" s="127"/>
      <c r="E7" s="127"/>
      <c r="F7" s="128"/>
      <c r="G7" s="22"/>
      <c r="H7" s="22"/>
      <c r="I7" s="22"/>
      <c r="J7" s="127"/>
      <c r="K7" s="127"/>
      <c r="L7" s="127"/>
      <c r="M7" s="127"/>
      <c r="N7" s="124"/>
    </row>
    <row r="8" spans="1:7" ht="5.25" customHeight="1">
      <c r="A8" s="17"/>
      <c r="B8" s="20"/>
      <c r="C8" s="20"/>
      <c r="D8" s="129"/>
      <c r="E8" s="129"/>
      <c r="F8" s="133"/>
      <c r="G8" s="84"/>
    </row>
    <row r="9" spans="1:13" ht="12.75" customHeight="1">
      <c r="A9" s="17"/>
      <c r="B9" s="27" t="s">
        <v>7</v>
      </c>
      <c r="C9" s="27"/>
      <c r="G9" s="85"/>
      <c r="H9" s="134" t="s">
        <v>113</v>
      </c>
      <c r="I9" s="135" t="s">
        <v>7</v>
      </c>
      <c r="J9" s="135" t="s">
        <v>8</v>
      </c>
      <c r="K9" s="135" t="s">
        <v>9</v>
      </c>
      <c r="L9" s="162" t="s">
        <v>111</v>
      </c>
      <c r="M9" s="135" t="s">
        <v>112</v>
      </c>
    </row>
    <row r="10" spans="1:13" ht="5.25" customHeight="1">
      <c r="A10" s="17"/>
      <c r="B10" s="20"/>
      <c r="C10" s="20"/>
      <c r="D10" s="129"/>
      <c r="E10" s="129"/>
      <c r="F10" s="133"/>
      <c r="G10" s="88"/>
      <c r="H10" s="120"/>
      <c r="I10" s="136"/>
      <c r="J10" s="136"/>
      <c r="K10" s="136"/>
      <c r="L10" s="163"/>
      <c r="M10" s="136"/>
    </row>
    <row r="11" spans="1:20" s="34" customFormat="1" ht="15" customHeight="1">
      <c r="A11" s="32"/>
      <c r="B11" s="33" t="s">
        <v>99</v>
      </c>
      <c r="C11" s="33"/>
      <c r="D11" s="129"/>
      <c r="E11" s="129"/>
      <c r="F11" s="133"/>
      <c r="G11" s="86"/>
      <c r="H11" s="110" t="s">
        <v>105</v>
      </c>
      <c r="I11" s="137" t="str">
        <f>IF('Number of people'!D16=" "," ",'Number of people'!D16)</f>
        <v> </v>
      </c>
      <c r="J11" s="137" t="str">
        <f>IF('Number of people'!J16=" "," ",'Number of people'!J16)</f>
        <v> </v>
      </c>
      <c r="K11" s="137" t="str">
        <f>IF('Number of people'!D25=" "," ",'Number of people'!D25)</f>
        <v> </v>
      </c>
      <c r="L11" s="164" t="str">
        <f>IF(I11=" "," ",AVERAGE(I11:K11))</f>
        <v> </v>
      </c>
      <c r="M11" s="137" t="str">
        <f>IF(I11=" "," ",STDEV(I11:K11))</f>
        <v> </v>
      </c>
      <c r="O11" s="124"/>
      <c r="P11" s="124"/>
      <c r="Q11" s="124"/>
      <c r="R11" s="124"/>
      <c r="S11" s="124"/>
      <c r="T11" s="124"/>
    </row>
    <row r="12" spans="1:20" s="34" customFormat="1" ht="15" customHeight="1">
      <c r="A12" s="32"/>
      <c r="B12"/>
      <c r="C12"/>
      <c r="D12"/>
      <c r="E12"/>
      <c r="F12" s="140"/>
      <c r="G12" s="86"/>
      <c r="H12" s="121" t="s">
        <v>124</v>
      </c>
      <c r="I12" s="137" t="str">
        <f>D16</f>
        <v> </v>
      </c>
      <c r="J12" s="137" t="str">
        <f>D25</f>
        <v> </v>
      </c>
      <c r="K12" s="137" t="str">
        <f>D32</f>
        <v> </v>
      </c>
      <c r="L12" s="164" t="str">
        <f>IF(I12=" "," ",AVERAGE(I12:K12))</f>
        <v> </v>
      </c>
      <c r="M12" s="137" t="str">
        <f>IF(I12=" "," ",STDEV(I12:K12))</f>
        <v> </v>
      </c>
      <c r="O12" s="124"/>
      <c r="P12" s="124"/>
      <c r="Q12" s="124"/>
      <c r="R12" s="124"/>
      <c r="S12" s="124"/>
      <c r="T12" s="124"/>
    </row>
    <row r="13" spans="1:13" ht="27" customHeight="1">
      <c r="A13" s="17"/>
      <c r="B13" s="188" t="s">
        <v>121</v>
      </c>
      <c r="C13" s="188"/>
      <c r="D13" s="141"/>
      <c r="E13" s="131" t="s">
        <v>43</v>
      </c>
      <c r="F13" s="142"/>
      <c r="G13" s="88"/>
      <c r="H13" s="121" t="s">
        <v>125</v>
      </c>
      <c r="I13" s="137" t="str">
        <f>IF(I12=" "," ",I12/I11)</f>
        <v> </v>
      </c>
      <c r="J13" s="137" t="str">
        <f>IF(J12=" "," ",J12/J11)</f>
        <v> </v>
      </c>
      <c r="K13" s="137" t="str">
        <f>IF(K12=" "," ",K12/K11)</f>
        <v> </v>
      </c>
      <c r="L13" s="164" t="str">
        <f>IF(I13=" "," ",AVERAGE(I13:K13))</f>
        <v> </v>
      </c>
      <c r="M13" s="137" t="str">
        <f>IF(I13=" "," ",STDEV(I13:K13))</f>
        <v> </v>
      </c>
    </row>
    <row r="14" spans="1:13" ht="18.75" customHeight="1">
      <c r="A14" s="17"/>
      <c r="B14" s="189" t="s">
        <v>126</v>
      </c>
      <c r="C14" s="189"/>
      <c r="D14" s="193"/>
      <c r="E14" s="191" t="s">
        <v>43</v>
      </c>
      <c r="F14" s="142"/>
      <c r="G14" s="88"/>
      <c r="H14"/>
      <c r="I14"/>
      <c r="J14"/>
      <c r="K14"/>
      <c r="L14"/>
      <c r="M14"/>
    </row>
    <row r="15" spans="1:13" ht="18.75" customHeight="1">
      <c r="A15" s="17"/>
      <c r="B15" s="189"/>
      <c r="C15" s="189"/>
      <c r="D15" s="194"/>
      <c r="E15" s="192"/>
      <c r="F15" s="142"/>
      <c r="G15" s="88"/>
      <c r="H15"/>
      <c r="I15"/>
      <c r="J15"/>
      <c r="K15"/>
      <c r="L15"/>
      <c r="M15"/>
    </row>
    <row r="16" spans="1:12" ht="27" customHeight="1">
      <c r="A16" s="17"/>
      <c r="B16" s="188" t="s">
        <v>100</v>
      </c>
      <c r="C16" s="188"/>
      <c r="D16" s="145" t="str">
        <f>IF(ISBLANK(D13)=TRUE," ",(D$6-D13))</f>
        <v> </v>
      </c>
      <c r="E16" s="131" t="s">
        <v>43</v>
      </c>
      <c r="F16" s="142"/>
      <c r="G16" s="88"/>
      <c r="H16" s="16"/>
      <c r="I16" s="16"/>
      <c r="J16" s="16"/>
      <c r="K16" s="16"/>
      <c r="L16" s="16"/>
    </row>
    <row r="17" spans="1:7" ht="5.25" customHeight="1" thickBot="1">
      <c r="A17" s="17"/>
      <c r="B17" s="21"/>
      <c r="C17" s="21"/>
      <c r="D17" s="127"/>
      <c r="E17" s="127"/>
      <c r="F17" s="128"/>
      <c r="G17" s="87"/>
    </row>
    <row r="18" spans="1:14" ht="5.25" customHeight="1">
      <c r="A18" s="84"/>
      <c r="B18" s="23"/>
      <c r="C18" s="23"/>
      <c r="D18" s="129"/>
      <c r="E18" s="129"/>
      <c r="G18" s="85"/>
      <c r="H18" s="132"/>
      <c r="I18" s="132"/>
      <c r="J18" s="132"/>
      <c r="K18" s="132"/>
      <c r="L18" s="132"/>
      <c r="M18" s="20"/>
      <c r="N18" s="20"/>
    </row>
    <row r="19" spans="1:14" ht="12.75" customHeight="1">
      <c r="A19" s="85"/>
      <c r="B19" s="27" t="s">
        <v>8</v>
      </c>
      <c r="C19" s="27"/>
      <c r="F19" s="133"/>
      <c r="G19" s="88"/>
      <c r="H19" s="134" t="s">
        <v>114</v>
      </c>
      <c r="I19" s="135" t="s">
        <v>7</v>
      </c>
      <c r="J19" s="135" t="s">
        <v>8</v>
      </c>
      <c r="K19" s="135" t="s">
        <v>9</v>
      </c>
      <c r="L19" s="162" t="s">
        <v>111</v>
      </c>
      <c r="M19" s="135" t="s">
        <v>112</v>
      </c>
      <c r="N19" s="124"/>
    </row>
    <row r="20" spans="1:13" ht="5.25" customHeight="1">
      <c r="A20" s="17"/>
      <c r="B20" s="20"/>
      <c r="C20" s="20"/>
      <c r="D20" s="129"/>
      <c r="E20" s="129"/>
      <c r="F20" s="133"/>
      <c r="G20" s="88"/>
      <c r="H20" s="120"/>
      <c r="I20" s="136"/>
      <c r="J20" s="136"/>
      <c r="K20" s="136"/>
      <c r="L20" s="163"/>
      <c r="M20" s="136"/>
    </row>
    <row r="21" spans="1:20" s="34" customFormat="1" ht="27" customHeight="1">
      <c r="A21" s="86"/>
      <c r="B21" s="33" t="s">
        <v>99</v>
      </c>
      <c r="C21" s="33"/>
      <c r="D21" s="129"/>
      <c r="E21" s="129"/>
      <c r="F21" s="133"/>
      <c r="G21" s="86"/>
      <c r="H21" s="121" t="s">
        <v>141</v>
      </c>
      <c r="I21" s="137" t="str">
        <f>IF(I12=" "," ",I12*'calorific values'!$C$8)</f>
        <v> </v>
      </c>
      <c r="J21" s="137" t="str">
        <f>IF(J12=" "," ",J12*'calorific values'!$C$8)</f>
        <v> </v>
      </c>
      <c r="K21" s="137" t="str">
        <f>IF(K12=" "," ",K12*'calorific values'!$C$8)</f>
        <v> </v>
      </c>
      <c r="L21" s="164" t="str">
        <f>IF(I21=" "," ",AVERAGE(I21:K21))</f>
        <v> </v>
      </c>
      <c r="M21" s="149" t="str">
        <f>IF(I21=" "," ",STDEV(I21:K21))</f>
        <v> </v>
      </c>
      <c r="N21" s="124"/>
      <c r="O21" s="124"/>
      <c r="P21" s="124"/>
      <c r="Q21" s="124"/>
      <c r="R21" s="124"/>
      <c r="S21" s="124"/>
      <c r="T21" s="124"/>
    </row>
    <row r="22" spans="1:14" ht="27" customHeight="1">
      <c r="A22" s="86"/>
      <c r="B22"/>
      <c r="C22"/>
      <c r="D22"/>
      <c r="E22" s="139"/>
      <c r="F22" s="140"/>
      <c r="G22" s="86"/>
      <c r="H22" s="121" t="s">
        <v>142</v>
      </c>
      <c r="I22" s="137" t="str">
        <f>IF(I21=" "," ",I21/I11)</f>
        <v> </v>
      </c>
      <c r="J22" s="137" t="str">
        <f>IF(J21=" "," ",J21/J11)</f>
        <v> </v>
      </c>
      <c r="K22" s="137" t="str">
        <f>IF(K21=" "," ",K21/K11)</f>
        <v> </v>
      </c>
      <c r="L22" s="164" t="str">
        <f>IF(I22=" "," ",AVERAGE(I22:K22))</f>
        <v> </v>
      </c>
      <c r="M22" s="137" t="str">
        <f>IF(I22=" "," ",STDEV(I22:K22))</f>
        <v> </v>
      </c>
      <c r="N22" s="124"/>
    </row>
    <row r="23" spans="1:14" ht="27" customHeight="1">
      <c r="A23" s="88"/>
      <c r="B23" s="188" t="s">
        <v>121</v>
      </c>
      <c r="C23" s="188"/>
      <c r="D23" s="141"/>
      <c r="E23" s="131" t="s">
        <v>43</v>
      </c>
      <c r="F23" s="142"/>
      <c r="G23" s="88"/>
      <c r="H23"/>
      <c r="I23"/>
      <c r="J23"/>
      <c r="K23"/>
      <c r="L23"/>
      <c r="M23"/>
      <c r="N23" s="124"/>
    </row>
    <row r="24" spans="1:14" ht="39" customHeight="1">
      <c r="A24" s="88"/>
      <c r="B24" s="189" t="s">
        <v>126</v>
      </c>
      <c r="C24" s="189"/>
      <c r="D24" s="143"/>
      <c r="E24" s="144" t="s">
        <v>43</v>
      </c>
      <c r="F24" s="142"/>
      <c r="G24" s="88"/>
      <c r="H24"/>
      <c r="I24"/>
      <c r="J24"/>
      <c r="K24"/>
      <c r="L24"/>
      <c r="M24"/>
      <c r="N24" s="124"/>
    </row>
    <row r="25" spans="1:14" ht="27" customHeight="1">
      <c r="A25" s="17"/>
      <c r="B25" s="188" t="s">
        <v>100</v>
      </c>
      <c r="C25" s="188"/>
      <c r="D25" s="145" t="str">
        <f>IF(ISBLANK(D23)=TRUE," ",(D$13+D14-D23))</f>
        <v> </v>
      </c>
      <c r="E25" s="131" t="s">
        <v>43</v>
      </c>
      <c r="F25" s="142"/>
      <c r="G25" s="87"/>
      <c r="H25" s="101"/>
      <c r="I25" s="101"/>
      <c r="M25" s="101"/>
      <c r="N25" s="101"/>
    </row>
    <row r="26" spans="1:7" ht="12" customHeight="1" thickBot="1">
      <c r="A26" s="17"/>
      <c r="B26" s="21"/>
      <c r="C26" s="21"/>
      <c r="D26" s="127"/>
      <c r="E26" s="127"/>
      <c r="F26" s="128"/>
      <c r="G26" s="85"/>
    </row>
    <row r="27" spans="1:7" ht="12" customHeight="1">
      <c r="A27" s="85"/>
      <c r="B27" s="27" t="s">
        <v>9</v>
      </c>
      <c r="C27" s="27"/>
      <c r="F27" s="133"/>
      <c r="G27" s="88"/>
    </row>
    <row r="28" spans="1:7" ht="27" customHeight="1">
      <c r="A28" s="86"/>
      <c r="B28" s="33" t="s">
        <v>101</v>
      </c>
      <c r="C28" s="33"/>
      <c r="D28" s="129"/>
      <c r="E28" s="129"/>
      <c r="F28" s="133"/>
      <c r="G28" s="86"/>
    </row>
    <row r="29" spans="1:12" ht="27" customHeight="1">
      <c r="A29" s="86"/>
      <c r="B29"/>
      <c r="C29"/>
      <c r="D29"/>
      <c r="E29" s="139"/>
      <c r="F29" s="140"/>
      <c r="G29" s="86"/>
      <c r="H29" s="16"/>
      <c r="I29" s="16"/>
      <c r="J29" s="125"/>
      <c r="K29" s="125"/>
      <c r="L29" s="125"/>
    </row>
    <row r="30" spans="1:12" ht="27" customHeight="1">
      <c r="A30" s="88"/>
      <c r="B30" s="188" t="s">
        <v>121</v>
      </c>
      <c r="C30" s="188"/>
      <c r="D30" s="141"/>
      <c r="E30" s="131" t="s">
        <v>43</v>
      </c>
      <c r="F30" s="142"/>
      <c r="G30" s="88"/>
      <c r="H30" s="16"/>
      <c r="I30" s="16"/>
      <c r="J30" s="125"/>
      <c r="K30" s="125"/>
      <c r="L30" s="125"/>
    </row>
    <row r="31" spans="1:12" ht="39" customHeight="1">
      <c r="A31" s="88"/>
      <c r="B31" s="189" t="s">
        <v>122</v>
      </c>
      <c r="C31" s="189"/>
      <c r="D31" s="143"/>
      <c r="E31" s="144" t="s">
        <v>43</v>
      </c>
      <c r="F31" s="142"/>
      <c r="G31" s="88"/>
      <c r="H31" s="16"/>
      <c r="I31" s="16"/>
      <c r="J31" s="125"/>
      <c r="K31" s="125"/>
      <c r="L31" s="125"/>
    </row>
    <row r="32" spans="1:12" ht="27" customHeight="1">
      <c r="A32" s="17"/>
      <c r="B32" s="188" t="s">
        <v>100</v>
      </c>
      <c r="C32" s="188"/>
      <c r="D32" s="145" t="str">
        <f>IF(ISBLANK(D30)=TRUE," ",(D$24+D23-D30))</f>
        <v> </v>
      </c>
      <c r="E32" s="131" t="s">
        <v>43</v>
      </c>
      <c r="F32" s="142"/>
      <c r="G32" s="87"/>
      <c r="J32" s="125"/>
      <c r="K32" s="125"/>
      <c r="L32" s="125"/>
    </row>
    <row r="33" spans="1:12" ht="19.5" customHeight="1" thickBot="1">
      <c r="A33" s="17"/>
      <c r="B33" s="21"/>
      <c r="C33" s="21"/>
      <c r="D33" s="127"/>
      <c r="E33" s="127"/>
      <c r="F33" s="128"/>
      <c r="G33" s="85"/>
      <c r="J33" s="125"/>
      <c r="K33" s="125"/>
      <c r="L33" s="125"/>
    </row>
    <row r="42" spans="10:12" ht="27.75" customHeight="1">
      <c r="J42" s="125"/>
      <c r="K42" s="125"/>
      <c r="L42" s="125"/>
    </row>
    <row r="43" spans="10:12" ht="27.75" customHeight="1">
      <c r="J43" s="125"/>
      <c r="K43" s="125"/>
      <c r="L43" s="125"/>
    </row>
    <row r="44" spans="10:12" ht="27.75" customHeight="1">
      <c r="J44" s="125"/>
      <c r="K44" s="125"/>
      <c r="L44" s="125"/>
    </row>
    <row r="45" spans="10:12" ht="27.75" customHeight="1">
      <c r="J45" s="125"/>
      <c r="K45" s="125"/>
      <c r="L45" s="125"/>
    </row>
    <row r="46" spans="2:14" ht="27.75" customHeight="1">
      <c r="B46" s="28"/>
      <c r="C46" s="28"/>
      <c r="D46" s="146"/>
      <c r="E46" s="146"/>
      <c r="F46" s="147"/>
      <c r="G46" s="29"/>
      <c r="H46" s="29"/>
      <c r="I46" s="29"/>
      <c r="M46" s="28"/>
      <c r="N46" s="28"/>
    </row>
    <row r="47" spans="2:14" ht="27.75" customHeight="1">
      <c r="B47" s="28"/>
      <c r="C47" s="28"/>
      <c r="D47" s="129"/>
      <c r="E47" s="129"/>
      <c r="F47" s="133"/>
      <c r="G47" s="30"/>
      <c r="H47" s="30"/>
      <c r="I47" s="30"/>
      <c r="J47" s="125"/>
      <c r="K47" s="125"/>
      <c r="L47" s="125"/>
      <c r="M47" s="28"/>
      <c r="N47" s="28"/>
    </row>
  </sheetData>
  <sheetProtection formatCells="0" selectLockedCells="1"/>
  <protectedRanges>
    <protectedRange sqref="E16 D6:E6 D23:D24 E12:E14 D13:D15 E24:E25 E29:E32 D30:D31" name="Range1_2_3"/>
    <protectedRange sqref="D16" name="Range1_3_3"/>
    <protectedRange sqref="O16:R16 Q17:R17 O17:P19 I19:M19 Q9:T9 H12:H15 L12:M15 I11:M11 I9:M9 L21:M24 Q18:Q19 H23:H24" name="Range1_5"/>
    <protectedRange sqref="E22:E23" name="Range1_2_2_2"/>
    <protectedRange sqref="G13:G16 G23:G24 G30:G31" name="Range1_5_1_1"/>
    <protectedRange sqref="F13:F15 F23:F24 F30:F31" name="Range1_2_2_1_2"/>
    <protectedRange sqref="F16 F25 F32" name="Range1_3_2_1"/>
    <protectedRange sqref="H21:H22" name="Range1"/>
    <protectedRange sqref="D25" name="Range1_3_1"/>
    <protectedRange sqref="D32" name="Range1_3_2"/>
  </protectedRanges>
  <mergeCells count="14">
    <mergeCell ref="D14:D15"/>
    <mergeCell ref="E14:E15"/>
    <mergeCell ref="B16:C16"/>
    <mergeCell ref="B6:C6"/>
    <mergeCell ref="B23:C23"/>
    <mergeCell ref="B13:C13"/>
    <mergeCell ref="H2:J2"/>
    <mergeCell ref="B30:C30"/>
    <mergeCell ref="B32:C32"/>
    <mergeCell ref="G6:M6"/>
    <mergeCell ref="B24:C24"/>
    <mergeCell ref="B25:C25"/>
    <mergeCell ref="B31:C31"/>
    <mergeCell ref="B14:C15"/>
  </mergeCells>
  <conditionalFormatting sqref="D25 D16 D32">
    <cfRule type="cellIs" priority="1" dxfId="2" operator="equal" stopIfTrue="1">
      <formula>0</formula>
    </cfRule>
  </conditionalFormatting>
  <conditionalFormatting sqref="I11:M13 I21:M22">
    <cfRule type="cellIs" priority="2" dxfId="0" operator="equal" stopIfTrue="1">
      <formula>"No data"</formula>
    </cfRule>
  </conditionalFormatting>
  <printOptions/>
  <pageMargins left="0.75" right="0.75" top="0.75" bottom="0.75" header="0.5" footer="0.5"/>
  <pageSetup horizontalDpi="1200" verticalDpi="1200" orientation="portrait" scale="94" r:id="rId1"/>
  <headerFooter alignWithMargins="0">
    <oddFooter>&amp;L&amp;F&amp;C&amp;A&amp;RPage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47"/>
  <sheetViews>
    <sheetView showGridLines="0" view="pageBreakPreview" zoomScaleSheetLayoutView="100" zoomScalePageLayoutView="0" workbookViewId="0" topLeftCell="A16">
      <selection activeCell="D31" activeCellId="6" sqref="D6 D13 D14:D15 D23 D24 D30 D31"/>
    </sheetView>
  </sheetViews>
  <sheetFormatPr defaultColWidth="15.7109375" defaultRowHeight="27.75" customHeight="1"/>
  <cols>
    <col min="1" max="1" width="0.85546875" style="16" customWidth="1"/>
    <col min="2" max="2" width="17.00390625" style="16" customWidth="1"/>
    <col min="3" max="3" width="16.421875" style="16" customWidth="1"/>
    <col min="4" max="4" width="5.8515625" style="125" customWidth="1"/>
    <col min="5" max="5" width="2.421875" style="125" customWidth="1"/>
    <col min="6" max="6" width="1.7109375" style="126" customWidth="1"/>
    <col min="7" max="7" width="0.85546875" style="23" customWidth="1"/>
    <col min="8" max="8" width="24.57421875" style="23" bestFit="1" customWidth="1"/>
    <col min="9" max="9" width="5.28125" style="23" customWidth="1"/>
    <col min="10" max="11" width="5.28125" style="129" customWidth="1"/>
    <col min="12" max="12" width="4.7109375" style="129" customWidth="1"/>
    <col min="13" max="13" width="4.7109375" style="16" customWidth="1"/>
    <col min="14" max="14" width="0.9921875" style="16" customWidth="1"/>
    <col min="15" max="18" width="10.421875" style="124" customWidth="1"/>
    <col min="19" max="19" width="5.421875" style="124" customWidth="1"/>
    <col min="20" max="20" width="6.7109375" style="124" customWidth="1"/>
    <col min="21" max="21" width="7.421875" style="16" customWidth="1"/>
    <col min="22" max="22" width="34.00390625" style="16" customWidth="1"/>
    <col min="23" max="24" width="1.7109375" style="16" customWidth="1"/>
    <col min="25" max="25" width="33.7109375" style="16" customWidth="1"/>
    <col min="26" max="26" width="5.8515625" style="16" customWidth="1"/>
    <col min="27" max="27" width="6.421875" style="16" customWidth="1"/>
    <col min="28" max="28" width="5.421875" style="16" customWidth="1"/>
    <col min="29" max="29" width="6.7109375" style="16" customWidth="1"/>
    <col min="30" max="30" width="7.421875" style="16" customWidth="1"/>
    <col min="31" max="31" width="34.00390625" style="16" customWidth="1"/>
    <col min="32" max="32" width="1.7109375" style="16" customWidth="1"/>
    <col min="33" max="41" width="9.140625" style="16" customWidth="1"/>
    <col min="42" max="16384" width="15.7109375" style="16" customWidth="1"/>
  </cols>
  <sheetData>
    <row r="1" spans="1:14" ht="6" customHeight="1" thickTop="1">
      <c r="A1" s="12"/>
      <c r="B1" s="13"/>
      <c r="C1" s="13"/>
      <c r="D1" s="122"/>
      <c r="E1" s="122"/>
      <c r="F1" s="123"/>
      <c r="G1" s="14"/>
      <c r="H1" s="14"/>
      <c r="I1" s="14"/>
      <c r="J1" s="122"/>
      <c r="K1" s="122"/>
      <c r="L1" s="122"/>
      <c r="M1" s="13"/>
      <c r="N1" s="13"/>
    </row>
    <row r="2" spans="1:22" ht="18" customHeight="1">
      <c r="A2" s="17"/>
      <c r="B2" s="31" t="s">
        <v>39</v>
      </c>
      <c r="C2" s="31"/>
      <c r="G2" s="108" t="s">
        <v>40</v>
      </c>
      <c r="H2" s="186"/>
      <c r="I2" s="186"/>
      <c r="J2" s="186"/>
      <c r="K2" s="148"/>
      <c r="L2" s="148"/>
      <c r="M2" s="31"/>
      <c r="N2" s="31"/>
      <c r="U2" s="31"/>
      <c r="V2" s="31"/>
    </row>
    <row r="3" spans="1:22" ht="12">
      <c r="A3" s="17"/>
      <c r="B3" s="28" t="s">
        <v>38</v>
      </c>
      <c r="C3" s="28"/>
      <c r="D3" s="101"/>
      <c r="E3" s="101"/>
      <c r="F3" s="101"/>
      <c r="G3" s="101"/>
      <c r="H3" s="101"/>
      <c r="I3" s="101"/>
      <c r="J3" s="101"/>
      <c r="K3" s="101"/>
      <c r="L3" s="101"/>
      <c r="M3" s="28"/>
      <c r="N3" s="28"/>
      <c r="U3" s="31"/>
      <c r="V3" s="31"/>
    </row>
    <row r="4" spans="1:14" ht="6" customHeight="1" thickBot="1">
      <c r="A4" s="17"/>
      <c r="B4" s="21"/>
      <c r="C4" s="21"/>
      <c r="D4" s="127"/>
      <c r="E4" s="127"/>
      <c r="F4" s="128"/>
      <c r="G4" s="22"/>
      <c r="H4" s="22"/>
      <c r="I4" s="22"/>
      <c r="J4" s="127"/>
      <c r="K4" s="127"/>
      <c r="L4" s="127"/>
      <c r="M4" s="127"/>
      <c r="N4" s="124"/>
    </row>
    <row r="5" spans="1:14" ht="12">
      <c r="A5" s="17"/>
      <c r="B5" s="27" t="s">
        <v>10</v>
      </c>
      <c r="C5" s="27"/>
      <c r="M5" s="124"/>
      <c r="N5" s="124"/>
    </row>
    <row r="6" spans="1:14" ht="24" customHeight="1">
      <c r="A6" s="17"/>
      <c r="B6" s="189" t="s">
        <v>127</v>
      </c>
      <c r="C6" s="189"/>
      <c r="D6" s="130"/>
      <c r="E6" s="131" t="s">
        <v>43</v>
      </c>
      <c r="G6" s="187" t="s">
        <v>128</v>
      </c>
      <c r="H6" s="187"/>
      <c r="I6" s="187"/>
      <c r="J6" s="187"/>
      <c r="K6" s="187"/>
      <c r="L6" s="187"/>
      <c r="M6" s="187"/>
      <c r="N6" s="124"/>
    </row>
    <row r="7" spans="1:14" ht="5.25" customHeight="1" thickBot="1">
      <c r="A7" s="17"/>
      <c r="B7" s="21"/>
      <c r="C7" s="21"/>
      <c r="D7" s="127"/>
      <c r="E7" s="127"/>
      <c r="F7" s="128"/>
      <c r="G7" s="22"/>
      <c r="H7" s="22"/>
      <c r="I7" s="22"/>
      <c r="J7" s="127"/>
      <c r="K7" s="127"/>
      <c r="L7" s="127"/>
      <c r="M7" s="127"/>
      <c r="N7" s="124"/>
    </row>
    <row r="8" spans="1:7" ht="5.25" customHeight="1">
      <c r="A8" s="17"/>
      <c r="B8" s="20"/>
      <c r="C8" s="20"/>
      <c r="D8" s="129"/>
      <c r="E8" s="129"/>
      <c r="F8" s="133"/>
      <c r="G8" s="84"/>
    </row>
    <row r="9" spans="1:13" ht="12.75" customHeight="1">
      <c r="A9" s="17"/>
      <c r="B9" s="27" t="s">
        <v>7</v>
      </c>
      <c r="C9" s="27"/>
      <c r="G9" s="85"/>
      <c r="H9" s="134" t="s">
        <v>113</v>
      </c>
      <c r="I9" s="135" t="s">
        <v>7</v>
      </c>
      <c r="J9" s="135" t="s">
        <v>8</v>
      </c>
      <c r="K9" s="135" t="s">
        <v>9</v>
      </c>
      <c r="L9" s="162" t="s">
        <v>111</v>
      </c>
      <c r="M9" s="135" t="s">
        <v>112</v>
      </c>
    </row>
    <row r="10" spans="1:13" ht="5.25" customHeight="1">
      <c r="A10" s="17"/>
      <c r="B10" s="20"/>
      <c r="C10" s="20"/>
      <c r="D10" s="129"/>
      <c r="E10" s="129"/>
      <c r="F10" s="133"/>
      <c r="G10" s="88"/>
      <c r="H10" s="120"/>
      <c r="I10" s="136"/>
      <c r="J10" s="136"/>
      <c r="K10" s="136"/>
      <c r="L10" s="163"/>
      <c r="M10" s="136"/>
    </row>
    <row r="11" spans="1:20" s="34" customFormat="1" ht="15" customHeight="1">
      <c r="A11" s="32"/>
      <c r="B11" s="33" t="s">
        <v>102</v>
      </c>
      <c r="C11" s="33"/>
      <c r="D11" s="129"/>
      <c r="E11" s="129"/>
      <c r="F11" s="133"/>
      <c r="G11" s="86"/>
      <c r="H11" s="110" t="s">
        <v>105</v>
      </c>
      <c r="I11" s="137" t="str">
        <f>IF('Number of people'!D16=" "," ",'Number of people'!D16)</f>
        <v> </v>
      </c>
      <c r="J11" s="137" t="str">
        <f>IF('Number of people'!J16=" "," ",'Number of people'!J16)</f>
        <v> </v>
      </c>
      <c r="K11" s="137" t="str">
        <f>IF('Number of people'!D25=" "," ",'Number of people'!D25)</f>
        <v> </v>
      </c>
      <c r="L11" s="164" t="str">
        <f>IF(I11=" "," ",AVERAGE(I11:K11))</f>
        <v> </v>
      </c>
      <c r="M11" s="137" t="str">
        <f>IF(I11=" "," ",STDEV(I11:K11))</f>
        <v> </v>
      </c>
      <c r="O11" s="124"/>
      <c r="P11" s="124"/>
      <c r="Q11" s="124"/>
      <c r="R11" s="124"/>
      <c r="S11" s="124"/>
      <c r="T11" s="124"/>
    </row>
    <row r="12" spans="1:20" s="34" customFormat="1" ht="15" customHeight="1">
      <c r="A12" s="32"/>
      <c r="B12"/>
      <c r="C12"/>
      <c r="D12"/>
      <c r="E12"/>
      <c r="F12" s="140"/>
      <c r="G12" s="86"/>
      <c r="H12" s="121" t="s">
        <v>129</v>
      </c>
      <c r="I12" s="137" t="str">
        <f>D16</f>
        <v> </v>
      </c>
      <c r="J12" s="137" t="str">
        <f>D25</f>
        <v> </v>
      </c>
      <c r="K12" s="137" t="str">
        <f>D32</f>
        <v> </v>
      </c>
      <c r="L12" s="164" t="str">
        <f>IF(I12=" "," ",AVERAGE(I12:K12))</f>
        <v> </v>
      </c>
      <c r="M12" s="137" t="str">
        <f>IF(I12=" "," ",STDEV(I12:K12))</f>
        <v> </v>
      </c>
      <c r="O12" s="124"/>
      <c r="P12" s="124"/>
      <c r="Q12" s="124"/>
      <c r="R12" s="124"/>
      <c r="S12" s="124"/>
      <c r="T12" s="124"/>
    </row>
    <row r="13" spans="1:13" ht="27" customHeight="1">
      <c r="A13" s="17"/>
      <c r="B13" s="188" t="s">
        <v>131</v>
      </c>
      <c r="C13" s="188"/>
      <c r="D13" s="141"/>
      <c r="E13" s="131" t="s">
        <v>43</v>
      </c>
      <c r="F13" s="142"/>
      <c r="G13" s="88"/>
      <c r="H13" s="121" t="s">
        <v>130</v>
      </c>
      <c r="I13" s="137" t="str">
        <f>IF(I12=" "," ",I12/I11)</f>
        <v> </v>
      </c>
      <c r="J13" s="137" t="str">
        <f>IF(J12=" "," ",J12/J11)</f>
        <v> </v>
      </c>
      <c r="K13" s="137" t="str">
        <f>IF(K12=" "," ",K12/K11)</f>
        <v> </v>
      </c>
      <c r="L13" s="164" t="str">
        <f>IF(I13=" "," ",AVERAGE(I13:K13))</f>
        <v> </v>
      </c>
      <c r="M13" s="137" t="str">
        <f>IF(I13=" "," ",STDEV(I13:K13))</f>
        <v> </v>
      </c>
    </row>
    <row r="14" spans="1:13" ht="18.75" customHeight="1">
      <c r="A14" s="17"/>
      <c r="B14" s="189" t="s">
        <v>132</v>
      </c>
      <c r="C14" s="189"/>
      <c r="D14" s="193"/>
      <c r="E14" s="191" t="s">
        <v>43</v>
      </c>
      <c r="F14" s="142"/>
      <c r="G14" s="88"/>
      <c r="H14"/>
      <c r="I14"/>
      <c r="J14"/>
      <c r="K14"/>
      <c r="L14"/>
      <c r="M14"/>
    </row>
    <row r="15" spans="1:13" ht="18.75" customHeight="1">
      <c r="A15" s="17"/>
      <c r="B15" s="189"/>
      <c r="C15" s="189"/>
      <c r="D15" s="194"/>
      <c r="E15" s="192"/>
      <c r="F15" s="142"/>
      <c r="G15" s="88"/>
      <c r="H15"/>
      <c r="I15"/>
      <c r="J15"/>
      <c r="K15"/>
      <c r="L15"/>
      <c r="M15"/>
    </row>
    <row r="16" spans="1:12" ht="27" customHeight="1">
      <c r="A16" s="17"/>
      <c r="B16" s="188" t="s">
        <v>103</v>
      </c>
      <c r="C16" s="188"/>
      <c r="D16" s="145" t="str">
        <f>IF(ISBLANK(D13)=TRUE," ",(D$6-D13))</f>
        <v> </v>
      </c>
      <c r="E16" s="131" t="s">
        <v>43</v>
      </c>
      <c r="F16" s="142"/>
      <c r="G16" s="88"/>
      <c r="H16" s="16"/>
      <c r="I16" s="16"/>
      <c r="J16" s="16"/>
      <c r="K16" s="16"/>
      <c r="L16" s="16"/>
    </row>
    <row r="17" spans="1:7" ht="5.25" customHeight="1" thickBot="1">
      <c r="A17" s="17"/>
      <c r="B17" s="21"/>
      <c r="C17" s="21"/>
      <c r="D17" s="127"/>
      <c r="E17" s="127"/>
      <c r="F17" s="128"/>
      <c r="G17" s="87"/>
    </row>
    <row r="18" spans="1:14" ht="5.25" customHeight="1">
      <c r="A18" s="84"/>
      <c r="B18" s="23"/>
      <c r="C18" s="23"/>
      <c r="D18" s="129"/>
      <c r="E18" s="129"/>
      <c r="G18" s="85"/>
      <c r="H18" s="132"/>
      <c r="I18" s="132"/>
      <c r="J18" s="132"/>
      <c r="K18" s="132"/>
      <c r="L18" s="132"/>
      <c r="M18" s="20"/>
      <c r="N18" s="20"/>
    </row>
    <row r="19" spans="1:14" ht="12.75" customHeight="1">
      <c r="A19" s="85"/>
      <c r="B19" s="27" t="s">
        <v>8</v>
      </c>
      <c r="C19" s="27"/>
      <c r="F19" s="133"/>
      <c r="G19" s="88"/>
      <c r="H19" s="134" t="s">
        <v>114</v>
      </c>
      <c r="I19" s="135" t="s">
        <v>7</v>
      </c>
      <c r="J19" s="135" t="s">
        <v>8</v>
      </c>
      <c r="K19" s="135" t="s">
        <v>9</v>
      </c>
      <c r="L19" s="162" t="s">
        <v>111</v>
      </c>
      <c r="M19" s="135" t="s">
        <v>112</v>
      </c>
      <c r="N19" s="124"/>
    </row>
    <row r="20" spans="1:13" ht="5.25" customHeight="1">
      <c r="A20" s="17"/>
      <c r="B20" s="20"/>
      <c r="C20" s="20"/>
      <c r="D20" s="129"/>
      <c r="E20" s="129"/>
      <c r="F20" s="133"/>
      <c r="G20" s="88"/>
      <c r="H20" s="120"/>
      <c r="I20" s="136"/>
      <c r="J20" s="136"/>
      <c r="K20" s="136"/>
      <c r="L20" s="163"/>
      <c r="M20" s="136"/>
    </row>
    <row r="21" spans="1:20" s="34" customFormat="1" ht="27" customHeight="1">
      <c r="A21" s="86"/>
      <c r="B21" s="33" t="s">
        <v>102</v>
      </c>
      <c r="C21" s="33"/>
      <c r="D21" s="129"/>
      <c r="E21" s="129"/>
      <c r="F21" s="133"/>
      <c r="G21" s="86"/>
      <c r="H21" s="121" t="s">
        <v>141</v>
      </c>
      <c r="I21" s="137" t="str">
        <f>IF(I12=" "," ",I12*'calorific values'!$C$8)</f>
        <v> </v>
      </c>
      <c r="J21" s="137" t="str">
        <f>IF(J12=" "," ",J12*'calorific values'!$C$8)</f>
        <v> </v>
      </c>
      <c r="K21" s="137" t="str">
        <f>IF(K12=" "," ",K12*'calorific values'!$C$8)</f>
        <v> </v>
      </c>
      <c r="L21" s="164" t="str">
        <f>IF(I21=" "," ",AVERAGE(I21:K21))</f>
        <v> </v>
      </c>
      <c r="M21" s="149" t="str">
        <f>IF(I21=" "," ",STDEV(I21:K21))</f>
        <v> </v>
      </c>
      <c r="N21" s="124"/>
      <c r="O21" s="124"/>
      <c r="P21" s="124"/>
      <c r="Q21" s="124"/>
      <c r="R21" s="124"/>
      <c r="S21" s="124"/>
      <c r="T21" s="124"/>
    </row>
    <row r="22" spans="1:14" ht="27" customHeight="1">
      <c r="A22" s="86"/>
      <c r="B22"/>
      <c r="C22"/>
      <c r="D22"/>
      <c r="E22" s="139"/>
      <c r="F22" s="140"/>
      <c r="G22" s="86"/>
      <c r="H22" s="121" t="s">
        <v>142</v>
      </c>
      <c r="I22" s="137" t="str">
        <f>IF(I21=" "," ",I21/I11)</f>
        <v> </v>
      </c>
      <c r="J22" s="137" t="str">
        <f>IF(J21=" "," ",J21/J11)</f>
        <v> </v>
      </c>
      <c r="K22" s="137" t="str">
        <f>IF(K21=" "," ",K21/K11)</f>
        <v> </v>
      </c>
      <c r="L22" s="164" t="str">
        <f>IF(I22=" "," ",AVERAGE(I22:K22))</f>
        <v> </v>
      </c>
      <c r="M22" s="137" t="str">
        <f>IF(I22=" "," ",STDEV(I22:K22))</f>
        <v> </v>
      </c>
      <c r="N22" s="124"/>
    </row>
    <row r="23" spans="1:14" ht="27" customHeight="1">
      <c r="A23" s="88"/>
      <c r="B23" s="188" t="s">
        <v>133</v>
      </c>
      <c r="C23" s="188"/>
      <c r="D23" s="141"/>
      <c r="E23" s="131" t="s">
        <v>43</v>
      </c>
      <c r="F23" s="142"/>
      <c r="G23" s="88"/>
      <c r="H23"/>
      <c r="I23"/>
      <c r="J23"/>
      <c r="K23"/>
      <c r="L23"/>
      <c r="M23"/>
      <c r="N23" s="124"/>
    </row>
    <row r="24" spans="1:14" ht="39" customHeight="1">
      <c r="A24" s="88"/>
      <c r="B24" s="189" t="s">
        <v>132</v>
      </c>
      <c r="C24" s="189"/>
      <c r="D24" s="143"/>
      <c r="E24" s="144" t="s">
        <v>43</v>
      </c>
      <c r="F24" s="142"/>
      <c r="G24" s="88"/>
      <c r="H24"/>
      <c r="I24"/>
      <c r="J24"/>
      <c r="K24"/>
      <c r="L24"/>
      <c r="M24"/>
      <c r="N24" s="124"/>
    </row>
    <row r="25" spans="1:14" ht="27" customHeight="1">
      <c r="A25" s="17"/>
      <c r="B25" s="188" t="s">
        <v>103</v>
      </c>
      <c r="C25" s="188"/>
      <c r="D25" s="145" t="str">
        <f>IF(ISBLANK(D23)=TRUE," ",(D$13+D14-D23))</f>
        <v> </v>
      </c>
      <c r="E25" s="131" t="s">
        <v>43</v>
      </c>
      <c r="F25" s="142"/>
      <c r="G25" s="87"/>
      <c r="H25" s="101"/>
      <c r="I25" s="101"/>
      <c r="M25" s="101"/>
      <c r="N25" s="101"/>
    </row>
    <row r="26" spans="1:7" ht="12" customHeight="1" thickBot="1">
      <c r="A26" s="17"/>
      <c r="B26" s="21"/>
      <c r="C26" s="21"/>
      <c r="D26" s="127"/>
      <c r="E26" s="127"/>
      <c r="F26" s="128"/>
      <c r="G26" s="85"/>
    </row>
    <row r="27" spans="1:7" ht="12" customHeight="1">
      <c r="A27" s="85"/>
      <c r="B27" s="27" t="s">
        <v>9</v>
      </c>
      <c r="C27" s="27"/>
      <c r="F27" s="133"/>
      <c r="G27" s="88"/>
    </row>
    <row r="28" spans="1:7" ht="27" customHeight="1">
      <c r="A28" s="86"/>
      <c r="B28" s="33" t="s">
        <v>104</v>
      </c>
      <c r="C28" s="33"/>
      <c r="D28" s="129"/>
      <c r="E28" s="129"/>
      <c r="F28" s="133"/>
      <c r="G28" s="86"/>
    </row>
    <row r="29" spans="1:12" ht="27" customHeight="1">
      <c r="A29" s="86"/>
      <c r="B29"/>
      <c r="C29"/>
      <c r="D29"/>
      <c r="E29" s="139"/>
      <c r="F29" s="140"/>
      <c r="G29" s="86"/>
      <c r="H29" s="16"/>
      <c r="I29" s="16"/>
      <c r="J29" s="125"/>
      <c r="K29" s="125"/>
      <c r="L29" s="125"/>
    </row>
    <row r="30" spans="1:12" ht="27" customHeight="1">
      <c r="A30" s="88"/>
      <c r="B30" s="188" t="s">
        <v>133</v>
      </c>
      <c r="C30" s="188"/>
      <c r="D30" s="141"/>
      <c r="E30" s="131" t="s">
        <v>43</v>
      </c>
      <c r="F30" s="142"/>
      <c r="G30" s="88"/>
      <c r="H30" s="16"/>
      <c r="I30" s="16"/>
      <c r="J30" s="125"/>
      <c r="K30" s="125"/>
      <c r="L30" s="125"/>
    </row>
    <row r="31" spans="1:12" ht="39" customHeight="1">
      <c r="A31" s="88"/>
      <c r="B31" s="189" t="s">
        <v>134</v>
      </c>
      <c r="C31" s="189"/>
      <c r="D31" s="143"/>
      <c r="E31" s="144" t="s">
        <v>43</v>
      </c>
      <c r="F31" s="142"/>
      <c r="G31" s="88"/>
      <c r="H31" s="16"/>
      <c r="I31" s="16"/>
      <c r="J31" s="125"/>
      <c r="K31" s="125"/>
      <c r="L31" s="125"/>
    </row>
    <row r="32" spans="1:12" ht="27" customHeight="1">
      <c r="A32" s="17"/>
      <c r="B32" s="188" t="s">
        <v>103</v>
      </c>
      <c r="C32" s="188"/>
      <c r="D32" s="145" t="str">
        <f>IF(ISBLANK(D30)=TRUE," ",(D$24+D23-D30))</f>
        <v> </v>
      </c>
      <c r="E32" s="131" t="s">
        <v>43</v>
      </c>
      <c r="F32" s="142"/>
      <c r="G32" s="87"/>
      <c r="J32" s="125"/>
      <c r="K32" s="125"/>
      <c r="L32" s="125"/>
    </row>
    <row r="33" spans="1:12" ht="19.5" customHeight="1" thickBot="1">
      <c r="A33" s="17"/>
      <c r="B33" s="21"/>
      <c r="C33" s="21"/>
      <c r="D33" s="127"/>
      <c r="E33" s="127"/>
      <c r="F33" s="128"/>
      <c r="G33" s="85"/>
      <c r="J33" s="125"/>
      <c r="K33" s="125"/>
      <c r="L33" s="125"/>
    </row>
    <row r="42" spans="10:12" ht="27.75" customHeight="1">
      <c r="J42" s="125"/>
      <c r="K42" s="125"/>
      <c r="L42" s="125"/>
    </row>
    <row r="43" spans="10:12" ht="27.75" customHeight="1">
      <c r="J43" s="125"/>
      <c r="K43" s="125"/>
      <c r="L43" s="125"/>
    </row>
    <row r="44" spans="10:12" ht="27.75" customHeight="1">
      <c r="J44" s="125"/>
      <c r="K44" s="125"/>
      <c r="L44" s="125"/>
    </row>
    <row r="45" spans="10:12" ht="27.75" customHeight="1">
      <c r="J45" s="125"/>
      <c r="K45" s="125"/>
      <c r="L45" s="125"/>
    </row>
    <row r="46" spans="2:14" ht="27.75" customHeight="1">
      <c r="B46" s="28"/>
      <c r="C46" s="28"/>
      <c r="D46" s="146"/>
      <c r="E46" s="146"/>
      <c r="F46" s="147"/>
      <c r="G46" s="29"/>
      <c r="H46" s="29"/>
      <c r="I46" s="29"/>
      <c r="M46" s="28"/>
      <c r="N46" s="28"/>
    </row>
    <row r="47" spans="2:14" ht="27.75" customHeight="1">
      <c r="B47" s="28"/>
      <c r="C47" s="28"/>
      <c r="D47" s="129"/>
      <c r="E47" s="129"/>
      <c r="F47" s="133"/>
      <c r="G47" s="30"/>
      <c r="H47" s="30"/>
      <c r="I47" s="30"/>
      <c r="J47" s="125"/>
      <c r="K47" s="125"/>
      <c r="L47" s="125"/>
      <c r="M47" s="28"/>
      <c r="N47" s="28"/>
    </row>
  </sheetData>
  <sheetProtection formatCells="0" selectLockedCells="1"/>
  <protectedRanges>
    <protectedRange sqref="E16 D6:E6 D23:D24 E12:E14 D13:D15 E24:E25 E29:E32 D30:D31" name="Range1_2_3"/>
    <protectedRange sqref="D16" name="Range1_3_3"/>
    <protectedRange sqref="O16:R16 Q17:R17 O17:P19 H23:H24 Q9:T9 H12:H15 Q18:Q19 L23:M24 I9:M9" name="Range1_5"/>
    <protectedRange sqref="E22:E23" name="Range1_2_2_2"/>
    <protectedRange sqref="G13:G16 G23:G24 G30:G31" name="Range1_5_1_1"/>
    <protectedRange sqref="F13:F15 F23:F24 F30:F31" name="Range1_2_2_1_2"/>
    <protectedRange sqref="F16 F25 F32" name="Range1_3_2_1"/>
    <protectedRange sqref="H21:H22" name="Range1"/>
    <protectedRange sqref="D25" name="Range1_3_1"/>
    <protectedRange sqref="D32" name="Range1_3_2"/>
    <protectedRange sqref="I19:M19 L12:M15 I11:M11 L21:M22" name="Range1_5_1"/>
  </protectedRanges>
  <mergeCells count="14">
    <mergeCell ref="B23:C23"/>
    <mergeCell ref="B13:C13"/>
    <mergeCell ref="H2:J2"/>
    <mergeCell ref="B30:C30"/>
    <mergeCell ref="B32:C32"/>
    <mergeCell ref="G6:M6"/>
    <mergeCell ref="B24:C24"/>
    <mergeCell ref="B25:C25"/>
    <mergeCell ref="B31:C31"/>
    <mergeCell ref="B14:C15"/>
    <mergeCell ref="D14:D15"/>
    <mergeCell ref="E14:E15"/>
    <mergeCell ref="B16:C16"/>
    <mergeCell ref="B6:C6"/>
  </mergeCells>
  <conditionalFormatting sqref="D25 D16 D32">
    <cfRule type="cellIs" priority="1" dxfId="2" operator="equal" stopIfTrue="1">
      <formula>0</formula>
    </cfRule>
  </conditionalFormatting>
  <conditionalFormatting sqref="I11:M13 I21:M22">
    <cfRule type="cellIs" priority="2" dxfId="0" operator="equal" stopIfTrue="1">
      <formula>"No data"</formula>
    </cfRule>
  </conditionalFormatting>
  <printOptions/>
  <pageMargins left="0.75" right="0.75" top="0.75" bottom="0.75" header="0.5" footer="0.5"/>
  <pageSetup horizontalDpi="1200" verticalDpi="1200" orientation="portrait" scale="94" r:id="rId1"/>
  <headerFooter alignWithMargins="0">
    <oddFooter>&amp;L&amp;F&amp;C&amp;A&amp;RPage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51"/>
  <sheetViews>
    <sheetView showGridLines="0" view="pageBreakPreview" zoomScaleSheetLayoutView="100" zoomScalePageLayoutView="0" workbookViewId="0" topLeftCell="A1">
      <selection activeCell="D12" sqref="D12"/>
    </sheetView>
  </sheetViews>
  <sheetFormatPr defaultColWidth="15.7109375" defaultRowHeight="27.75" customHeight="1"/>
  <cols>
    <col min="1" max="1" width="0.85546875" style="16" customWidth="1"/>
    <col min="2" max="3" width="17.00390625" style="16" customWidth="1"/>
    <col min="4" max="4" width="5.8515625" style="73" customWidth="1"/>
    <col min="5" max="5" width="2.421875" style="73" customWidth="1"/>
    <col min="6" max="6" width="1.7109375" style="80" customWidth="1"/>
    <col min="7" max="7" width="1.28515625" style="23" customWidth="1"/>
    <col min="8" max="9" width="17.00390625" style="23" customWidth="1"/>
    <col min="10" max="10" width="5.8515625" style="75" customWidth="1"/>
    <col min="11" max="11" width="2.421875" style="73" customWidth="1"/>
    <col min="12" max="12" width="1.7109375" style="16" customWidth="1"/>
    <col min="13" max="13" width="0.9921875" style="16" customWidth="1"/>
    <col min="14" max="15" width="26.8515625" style="16" customWidth="1"/>
    <col min="16" max="16" width="24.140625" style="16" bestFit="1" customWidth="1"/>
    <col min="17" max="17" width="5.421875" style="16" customWidth="1"/>
    <col min="18" max="18" width="6.7109375" style="16" customWidth="1"/>
    <col min="19" max="19" width="7.421875" style="16" customWidth="1"/>
    <col min="20" max="20" width="34.00390625" style="16" customWidth="1"/>
    <col min="21" max="22" width="1.7109375" style="16" customWidth="1"/>
    <col min="23" max="23" width="33.7109375" style="16" customWidth="1"/>
    <col min="24" max="24" width="5.8515625" style="16" customWidth="1"/>
    <col min="25" max="25" width="6.421875" style="16" customWidth="1"/>
    <col min="26" max="26" width="5.421875" style="16" customWidth="1"/>
    <col min="27" max="27" width="6.7109375" style="16" customWidth="1"/>
    <col min="28" max="28" width="7.421875" style="16" customWidth="1"/>
    <col min="29" max="29" width="34.00390625" style="16" customWidth="1"/>
    <col min="30" max="31" width="1.7109375" style="16" customWidth="1"/>
    <col min="32" max="32" width="33.7109375" style="16" customWidth="1"/>
    <col min="33" max="33" width="5.8515625" style="16" customWidth="1"/>
    <col min="34" max="34" width="6.421875" style="16" customWidth="1"/>
    <col min="35" max="35" width="5.421875" style="16" customWidth="1"/>
    <col min="36" max="36" width="6.7109375" style="16" customWidth="1"/>
    <col min="37" max="37" width="7.421875" style="16" customWidth="1"/>
    <col min="38" max="38" width="34.00390625" style="16" customWidth="1"/>
    <col min="39" max="39" width="1.7109375" style="16" customWidth="1"/>
    <col min="40" max="48" width="9.140625" style="16" customWidth="1"/>
    <col min="49" max="16384" width="15.7109375" style="16" customWidth="1"/>
  </cols>
  <sheetData>
    <row r="1" spans="1:13" ht="6" customHeight="1" thickTop="1">
      <c r="A1" s="12"/>
      <c r="B1" s="13"/>
      <c r="C1" s="13"/>
      <c r="D1" s="72"/>
      <c r="E1" s="72"/>
      <c r="F1" s="79"/>
      <c r="G1" s="14"/>
      <c r="H1" s="14"/>
      <c r="I1" s="14"/>
      <c r="J1" s="72"/>
      <c r="K1" s="72"/>
      <c r="L1" s="15"/>
      <c r="M1" s="12"/>
    </row>
    <row r="2" spans="1:29" ht="18" customHeight="1">
      <c r="A2" s="17"/>
      <c r="B2" s="31" t="s">
        <v>39</v>
      </c>
      <c r="C2" s="31"/>
      <c r="G2" s="108" t="s">
        <v>40</v>
      </c>
      <c r="H2" s="195"/>
      <c r="I2" s="195"/>
      <c r="J2" s="195"/>
      <c r="L2" s="18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ht="12">
      <c r="A3" s="17"/>
      <c r="B3" s="28" t="s">
        <v>38</v>
      </c>
      <c r="C3" s="28"/>
      <c r="D3" s="101"/>
      <c r="E3" s="101"/>
      <c r="F3" s="101"/>
      <c r="G3" s="101"/>
      <c r="H3" s="101"/>
      <c r="I3" s="101"/>
      <c r="J3" s="101"/>
      <c r="K3" s="101"/>
      <c r="L3" s="18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12" ht="6" customHeight="1" thickBot="1">
      <c r="A4" s="17"/>
      <c r="B4" s="21"/>
      <c r="C4" s="21"/>
      <c r="D4" s="74"/>
      <c r="E4" s="74"/>
      <c r="F4" s="81"/>
      <c r="G4" s="22"/>
      <c r="H4" s="22"/>
      <c r="I4" s="22"/>
      <c r="J4" s="74"/>
      <c r="K4" s="74"/>
      <c r="L4" s="19"/>
    </row>
    <row r="5" spans="1:12" ht="6" customHeight="1">
      <c r="A5" s="17"/>
      <c r="L5" s="19"/>
    </row>
    <row r="6" spans="1:12" s="25" customFormat="1" ht="12.75" customHeight="1">
      <c r="A6" s="24"/>
      <c r="B6" s="93" t="s">
        <v>13</v>
      </c>
      <c r="C6" s="98" t="s">
        <v>14</v>
      </c>
      <c r="D6" s="98" t="s">
        <v>15</v>
      </c>
      <c r="E6" s="98"/>
      <c r="G6" s="98"/>
      <c r="H6" s="106" t="s">
        <v>22</v>
      </c>
      <c r="I6" s="98" t="s">
        <v>16</v>
      </c>
      <c r="K6" s="98"/>
      <c r="L6" s="26"/>
    </row>
    <row r="7" spans="1:12" ht="12.75" customHeight="1">
      <c r="A7" s="17"/>
      <c r="B7" s="103" t="s">
        <v>19</v>
      </c>
      <c r="C7" s="105">
        <v>0.5</v>
      </c>
      <c r="D7" s="196">
        <v>0.8</v>
      </c>
      <c r="E7" s="196"/>
      <c r="F7" s="196"/>
      <c r="H7" s="107">
        <v>1</v>
      </c>
      <c r="I7" s="104">
        <v>0.8</v>
      </c>
      <c r="K7" s="75"/>
      <c r="L7" s="19"/>
    </row>
    <row r="8" spans="1:12" ht="6" customHeight="1" thickBot="1">
      <c r="A8" s="17"/>
      <c r="B8" s="21"/>
      <c r="C8" s="21"/>
      <c r="D8" s="74"/>
      <c r="E8" s="74"/>
      <c r="F8" s="81"/>
      <c r="G8" s="22"/>
      <c r="H8" s="22"/>
      <c r="I8" s="22"/>
      <c r="J8" s="74"/>
      <c r="K8" s="74"/>
      <c r="L8" s="19"/>
    </row>
    <row r="9" spans="1:12" ht="5.25" customHeight="1">
      <c r="A9" s="17"/>
      <c r="B9" s="20"/>
      <c r="C9" s="20"/>
      <c r="D9" s="75"/>
      <c r="E9" s="75"/>
      <c r="F9" s="82"/>
      <c r="G9" s="84"/>
      <c r="K9" s="75"/>
      <c r="L9" s="19"/>
    </row>
    <row r="10" spans="1:12" ht="12">
      <c r="A10" s="17"/>
      <c r="B10" s="27" t="s">
        <v>7</v>
      </c>
      <c r="C10" s="27"/>
      <c r="G10" s="85"/>
      <c r="H10" s="27" t="s">
        <v>8</v>
      </c>
      <c r="I10" s="27"/>
      <c r="J10" s="73"/>
      <c r="L10" s="19"/>
    </row>
    <row r="11" spans="1:12" s="34" customFormat="1" ht="15" customHeight="1">
      <c r="A11" s="32"/>
      <c r="B11" s="33" t="s">
        <v>45</v>
      </c>
      <c r="C11" s="33"/>
      <c r="D11" s="73"/>
      <c r="E11" s="73"/>
      <c r="F11" s="80"/>
      <c r="G11" s="86"/>
      <c r="H11" s="33" t="s">
        <v>45</v>
      </c>
      <c r="I11" s="33"/>
      <c r="J11" s="73"/>
      <c r="K11" s="73"/>
      <c r="L11" s="35"/>
    </row>
    <row r="12" spans="1:12" ht="16.5" customHeight="1">
      <c r="A12" s="17"/>
      <c r="B12" s="197" t="s">
        <v>17</v>
      </c>
      <c r="C12" s="197"/>
      <c r="D12" s="99"/>
      <c r="E12" s="109"/>
      <c r="F12" s="94"/>
      <c r="G12" s="95"/>
      <c r="H12" s="98" t="s">
        <v>17</v>
      </c>
      <c r="I12" s="98"/>
      <c r="J12" s="99"/>
      <c r="K12" s="109"/>
      <c r="L12" s="19"/>
    </row>
    <row r="13" spans="1:12" ht="16.5" customHeight="1">
      <c r="A13" s="17"/>
      <c r="B13" s="197" t="s">
        <v>23</v>
      </c>
      <c r="C13" s="197"/>
      <c r="D13" s="100"/>
      <c r="E13" s="109"/>
      <c r="F13" s="94"/>
      <c r="G13" s="95"/>
      <c r="H13" s="98" t="s">
        <v>23</v>
      </c>
      <c r="I13" s="98"/>
      <c r="J13" s="100"/>
      <c r="K13" s="109"/>
      <c r="L13" s="19"/>
    </row>
    <row r="14" spans="1:12" ht="16.5" customHeight="1">
      <c r="A14" s="17"/>
      <c r="B14" s="197" t="s">
        <v>25</v>
      </c>
      <c r="C14" s="197"/>
      <c r="D14" s="100"/>
      <c r="E14" s="109"/>
      <c r="F14" s="94"/>
      <c r="G14" s="95"/>
      <c r="H14" s="98" t="s">
        <v>25</v>
      </c>
      <c r="I14" s="98"/>
      <c r="J14" s="100"/>
      <c r="K14" s="109"/>
      <c r="L14" s="19"/>
    </row>
    <row r="15" spans="1:12" ht="16.5" customHeight="1">
      <c r="A15" s="17"/>
      <c r="B15" s="197" t="s">
        <v>24</v>
      </c>
      <c r="C15" s="197"/>
      <c r="D15" s="100"/>
      <c r="E15" s="109"/>
      <c r="F15" s="94"/>
      <c r="G15" s="95"/>
      <c r="H15" s="16" t="s">
        <v>24</v>
      </c>
      <c r="I15" s="16"/>
      <c r="J15" s="100"/>
      <c r="K15" s="109"/>
      <c r="L15" s="19"/>
    </row>
    <row r="16" spans="1:12" ht="27" customHeight="1">
      <c r="A16" s="17"/>
      <c r="B16" s="189" t="s">
        <v>26</v>
      </c>
      <c r="C16" s="189"/>
      <c r="D16" s="76" t="str">
        <f>IF(SUM(D12:D15)=0," ",D12*$C$7+D13*$D$7+D14*$H$7+D15*$I$7)</f>
        <v> </v>
      </c>
      <c r="E16" s="78"/>
      <c r="F16" s="78"/>
      <c r="G16" s="95"/>
      <c r="H16" s="102" t="s">
        <v>26</v>
      </c>
      <c r="I16" s="102"/>
      <c r="J16" s="76" t="str">
        <f>IF(SUM(J12:J15)=0," ",J12*$C$7+J13*$D$7+J14*$H$7+J15*$I$7)</f>
        <v> </v>
      </c>
      <c r="K16" s="78"/>
      <c r="L16" s="19"/>
    </row>
    <row r="17" spans="1:12" ht="5.25" customHeight="1" thickBot="1">
      <c r="A17" s="17"/>
      <c r="B17" s="21"/>
      <c r="C17" s="21"/>
      <c r="D17" s="74"/>
      <c r="E17" s="74"/>
      <c r="F17" s="81"/>
      <c r="G17" s="89"/>
      <c r="H17" s="22"/>
      <c r="I17" s="22"/>
      <c r="J17" s="74"/>
      <c r="K17" s="74"/>
      <c r="L17" s="19"/>
    </row>
    <row r="18" spans="1:12" ht="5.25" customHeight="1">
      <c r="A18" s="17"/>
      <c r="B18" s="20"/>
      <c r="C18" s="20"/>
      <c r="D18" s="75"/>
      <c r="E18" s="75"/>
      <c r="F18" s="82"/>
      <c r="G18" s="90"/>
      <c r="H18"/>
      <c r="I18"/>
      <c r="J18"/>
      <c r="K18" s="75"/>
      <c r="L18" s="19"/>
    </row>
    <row r="19" spans="1:12" ht="12.75">
      <c r="A19" s="17"/>
      <c r="B19" s="27" t="s">
        <v>9</v>
      </c>
      <c r="C19" s="27"/>
      <c r="G19" s="85"/>
      <c r="H19"/>
      <c r="I19"/>
      <c r="J19"/>
      <c r="L19" s="19"/>
    </row>
    <row r="20" spans="1:12" s="34" customFormat="1" ht="12.75">
      <c r="A20" s="32"/>
      <c r="B20" s="33" t="s">
        <v>45</v>
      </c>
      <c r="C20" s="33"/>
      <c r="D20" s="73"/>
      <c r="E20" s="73"/>
      <c r="F20" s="80"/>
      <c r="G20" s="86"/>
      <c r="H20"/>
      <c r="I20"/>
      <c r="J20"/>
      <c r="K20" s="73"/>
      <c r="L20" s="35"/>
    </row>
    <row r="21" spans="1:12" ht="16.5" customHeight="1">
      <c r="A21" s="17"/>
      <c r="B21" s="197" t="s">
        <v>17</v>
      </c>
      <c r="C21" s="197"/>
      <c r="D21" s="99"/>
      <c r="E21" s="109"/>
      <c r="F21" s="94"/>
      <c r="G21" s="95"/>
      <c r="H21"/>
      <c r="I21"/>
      <c r="J21"/>
      <c r="K21" s="109"/>
      <c r="L21" s="19"/>
    </row>
    <row r="22" spans="1:12" ht="16.5" customHeight="1">
      <c r="A22" s="17"/>
      <c r="B22" s="197" t="s">
        <v>23</v>
      </c>
      <c r="C22" s="197"/>
      <c r="D22" s="100"/>
      <c r="E22" s="109"/>
      <c r="F22" s="94"/>
      <c r="G22" s="95"/>
      <c r="H22"/>
      <c r="I22"/>
      <c r="J22"/>
      <c r="K22" s="109"/>
      <c r="L22" s="19"/>
    </row>
    <row r="23" spans="1:12" ht="16.5" customHeight="1">
      <c r="A23" s="17"/>
      <c r="B23" s="197" t="s">
        <v>25</v>
      </c>
      <c r="C23" s="197"/>
      <c r="D23" s="100"/>
      <c r="E23" s="109"/>
      <c r="F23" s="94"/>
      <c r="G23" s="95"/>
      <c r="H23"/>
      <c r="I23"/>
      <c r="J23"/>
      <c r="K23" s="109"/>
      <c r="L23" s="19"/>
    </row>
    <row r="24" spans="1:12" ht="16.5" customHeight="1">
      <c r="A24" s="17"/>
      <c r="B24" s="197" t="s">
        <v>24</v>
      </c>
      <c r="C24" s="197"/>
      <c r="D24" s="100"/>
      <c r="E24" s="109"/>
      <c r="F24" s="94"/>
      <c r="G24" s="95"/>
      <c r="H24"/>
      <c r="I24"/>
      <c r="J24"/>
      <c r="K24" s="109"/>
      <c r="L24" s="19"/>
    </row>
    <row r="25" spans="1:12" ht="27" customHeight="1">
      <c r="A25" s="17"/>
      <c r="B25" s="189" t="s">
        <v>26</v>
      </c>
      <c r="C25" s="189"/>
      <c r="D25" s="76" t="str">
        <f>IF(SUM(D21:D24)=0," ",D21*$C$7+D22*$D$7+D23*$H$7+D24*$I$7)</f>
        <v> </v>
      </c>
      <c r="E25" s="78"/>
      <c r="F25" s="78"/>
      <c r="G25" s="95"/>
      <c r="H25"/>
      <c r="I25"/>
      <c r="J25"/>
      <c r="K25" s="78"/>
      <c r="L25" s="19"/>
    </row>
    <row r="26" spans="1:12" ht="5.25" customHeight="1">
      <c r="A26" s="17"/>
      <c r="B26" s="91"/>
      <c r="C26" s="91"/>
      <c r="D26" s="92"/>
      <c r="E26" s="75"/>
      <c r="F26" s="82"/>
      <c r="G26" s="87"/>
      <c r="H26"/>
      <c r="I26"/>
      <c r="J26"/>
      <c r="K26" s="75"/>
      <c r="L26" s="19"/>
    </row>
    <row r="27" spans="1:12" ht="5.25" customHeight="1">
      <c r="A27" s="17"/>
      <c r="B27" s="20"/>
      <c r="C27" s="20"/>
      <c r="D27" s="75"/>
      <c r="E27" s="75"/>
      <c r="F27" s="82"/>
      <c r="G27" s="88"/>
      <c r="H27"/>
      <c r="I27"/>
      <c r="J27"/>
      <c r="K27" s="75"/>
      <c r="L27" s="19"/>
    </row>
    <row r="28" ht="12" customHeight="1"/>
    <row r="29" ht="12" customHeight="1"/>
    <row r="30" ht="19.5" customHeight="1">
      <c r="J30" s="73"/>
    </row>
    <row r="31" ht="12"/>
    <row r="32" spans="2:10" ht="12">
      <c r="B32" s="96"/>
      <c r="C32" s="96"/>
      <c r="G32" s="96"/>
      <c r="H32" s="96"/>
      <c r="I32" s="96"/>
      <c r="J32" s="73"/>
    </row>
    <row r="33" spans="2:10" ht="12">
      <c r="B33" s="96"/>
      <c r="C33" s="96"/>
      <c r="G33" s="96"/>
      <c r="H33" s="96"/>
      <c r="I33" s="96"/>
      <c r="J33" s="73"/>
    </row>
    <row r="34" spans="2:10" ht="12">
      <c r="B34" s="96"/>
      <c r="C34" s="96"/>
      <c r="G34" s="96"/>
      <c r="H34" s="96"/>
      <c r="I34" s="96"/>
      <c r="J34" s="73"/>
    </row>
    <row r="35" spans="2:10" ht="18.75" customHeight="1">
      <c r="B35" s="96"/>
      <c r="C35" s="96"/>
      <c r="G35" s="96"/>
      <c r="H35" s="96"/>
      <c r="I35" s="96"/>
      <c r="J35" s="73"/>
    </row>
    <row r="36" ht="18.75" customHeight="1">
      <c r="J36" s="73"/>
    </row>
    <row r="37" ht="19.5" customHeight="1">
      <c r="J37" s="73"/>
    </row>
    <row r="46" ht="27.75" customHeight="1">
      <c r="J46" s="73"/>
    </row>
    <row r="47" ht="27.75" customHeight="1">
      <c r="J47" s="73"/>
    </row>
    <row r="48" ht="27.75" customHeight="1">
      <c r="J48" s="73"/>
    </row>
    <row r="49" ht="27.75" customHeight="1">
      <c r="J49" s="73"/>
    </row>
    <row r="50" spans="2:11" ht="27.75" customHeight="1">
      <c r="B50" s="28"/>
      <c r="C50" s="28"/>
      <c r="D50" s="77"/>
      <c r="E50" s="77"/>
      <c r="F50" s="83"/>
      <c r="G50" s="29"/>
      <c r="H50" s="29"/>
      <c r="I50" s="29"/>
      <c r="K50" s="77"/>
    </row>
    <row r="51" spans="2:11" ht="27.75" customHeight="1">
      <c r="B51" s="28"/>
      <c r="C51" s="28"/>
      <c r="D51" s="75"/>
      <c r="E51" s="75"/>
      <c r="F51" s="82"/>
      <c r="G51" s="30"/>
      <c r="H51" s="30"/>
      <c r="I51" s="30"/>
      <c r="J51" s="73"/>
      <c r="K51" s="75"/>
    </row>
  </sheetData>
  <sheetProtection/>
  <protectedRanges>
    <protectedRange sqref="B33:F33 K33" name="Range1"/>
    <protectedRange sqref="J21:K25 O22:O26 J12:K16 D12:G16 O13:O16 D21:G25" name="Range1_1"/>
    <protectedRange sqref="G34 G32" name="Range1_2"/>
  </protectedRanges>
  <mergeCells count="12">
    <mergeCell ref="B16:C16"/>
    <mergeCell ref="B25:C25"/>
    <mergeCell ref="B21:C21"/>
    <mergeCell ref="B22:C22"/>
    <mergeCell ref="B23:C23"/>
    <mergeCell ref="B24:C24"/>
    <mergeCell ref="H2:J2"/>
    <mergeCell ref="D7:F7"/>
    <mergeCell ref="B12:C12"/>
    <mergeCell ref="B13:C13"/>
    <mergeCell ref="B14:C14"/>
    <mergeCell ref="B15:C15"/>
  </mergeCells>
  <conditionalFormatting sqref="K25 D25:E25 J16:K16 D16:E16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showGridLines="0" showZeros="0" view="pageBreakPreview" zoomScale="85" zoomScaleNormal="85" zoomScaleSheetLayoutView="85" zoomScalePageLayoutView="0" workbookViewId="0" topLeftCell="A1">
      <selection activeCell="D9" sqref="D9"/>
    </sheetView>
  </sheetViews>
  <sheetFormatPr defaultColWidth="9.140625" defaultRowHeight="12.75"/>
  <cols>
    <col min="1" max="1" width="2.140625" style="0" customWidth="1"/>
    <col min="2" max="2" width="1.7109375" style="0" customWidth="1"/>
    <col min="3" max="3" width="19.28125" style="0" customWidth="1"/>
    <col min="4" max="6" width="20.28125" style="0" customWidth="1"/>
    <col min="7" max="7" width="2.57421875" style="0" customWidth="1"/>
    <col min="8" max="8" width="2.140625" style="0" customWidth="1"/>
  </cols>
  <sheetData>
    <row r="1" spans="1:8" ht="6" customHeight="1" thickTop="1">
      <c r="A1" s="6"/>
      <c r="B1" s="3"/>
      <c r="C1" s="3"/>
      <c r="D1" s="3"/>
      <c r="E1" s="3"/>
      <c r="F1" s="3"/>
      <c r="G1" s="3"/>
      <c r="H1" s="7"/>
    </row>
    <row r="2" spans="1:8" ht="36" customHeight="1">
      <c r="A2" s="4"/>
      <c r="B2" s="198" t="s">
        <v>52</v>
      </c>
      <c r="C2" s="198"/>
      <c r="D2" s="198"/>
      <c r="E2" s="198"/>
      <c r="F2" s="198"/>
      <c r="G2" s="198"/>
      <c r="H2" s="8"/>
    </row>
    <row r="3" spans="1:8" ht="24" customHeight="1">
      <c r="A3" s="4"/>
      <c r="B3" s="198" t="s">
        <v>40</v>
      </c>
      <c r="C3" s="198"/>
      <c r="D3" s="201"/>
      <c r="E3" s="201"/>
      <c r="F3" s="201"/>
      <c r="H3" s="8"/>
    </row>
    <row r="4" spans="1:8" ht="6" customHeight="1">
      <c r="A4" s="4"/>
      <c r="B4" s="2"/>
      <c r="C4" s="11"/>
      <c r="D4" s="11"/>
      <c r="E4" s="11"/>
      <c r="F4" s="11"/>
      <c r="G4" s="11"/>
      <c r="H4" s="8"/>
    </row>
    <row r="5" spans="1:8" ht="6" customHeight="1">
      <c r="A5" s="4"/>
      <c r="B5" s="37"/>
      <c r="C5" s="38"/>
      <c r="D5" s="38"/>
      <c r="E5" s="38"/>
      <c r="F5" s="38"/>
      <c r="G5" s="39"/>
      <c r="H5" s="8"/>
    </row>
    <row r="6" spans="1:8" ht="12.75">
      <c r="A6" s="4"/>
      <c r="B6" s="40"/>
      <c r="C6" s="5" t="s">
        <v>10</v>
      </c>
      <c r="D6" s="200" t="s">
        <v>37</v>
      </c>
      <c r="E6" s="200"/>
      <c r="F6" s="200"/>
      <c r="G6" s="41"/>
      <c r="H6" s="8"/>
    </row>
    <row r="7" spans="1:8" ht="15" customHeight="1">
      <c r="A7" s="4"/>
      <c r="B7" s="40"/>
      <c r="C7" s="2"/>
      <c r="D7" s="1">
        <v>1</v>
      </c>
      <c r="E7" s="1">
        <v>2</v>
      </c>
      <c r="F7" s="1">
        <v>3</v>
      </c>
      <c r="G7" s="41"/>
      <c r="H7" s="8"/>
    </row>
    <row r="8" spans="1:8" ht="20.25" customHeight="1">
      <c r="A8" s="4"/>
      <c r="B8" s="40"/>
      <c r="C8" s="46" t="s">
        <v>27</v>
      </c>
      <c r="D8" s="48"/>
      <c r="E8" s="48"/>
      <c r="F8" s="49"/>
      <c r="G8" s="41"/>
      <c r="H8" s="8"/>
    </row>
    <row r="9" spans="1:8" ht="20.25" customHeight="1">
      <c r="A9" s="4"/>
      <c r="B9" s="40"/>
      <c r="C9" s="46" t="s">
        <v>28</v>
      </c>
      <c r="D9" s="50"/>
      <c r="E9" s="50"/>
      <c r="F9" s="51"/>
      <c r="G9" s="41"/>
      <c r="H9" s="8"/>
    </row>
    <row r="10" spans="1:8" ht="20.25" customHeight="1">
      <c r="A10" s="4"/>
      <c r="B10" s="40"/>
      <c r="C10" s="46" t="s">
        <v>29</v>
      </c>
      <c r="D10" s="50"/>
      <c r="E10" s="50"/>
      <c r="F10" s="51"/>
      <c r="G10" s="41"/>
      <c r="H10" s="8"/>
    </row>
    <row r="11" spans="1:8" ht="6" customHeight="1">
      <c r="A11" s="4"/>
      <c r="B11" s="40"/>
      <c r="C11" s="2"/>
      <c r="D11" s="2"/>
      <c r="E11" s="2"/>
      <c r="F11" s="2"/>
      <c r="G11" s="41"/>
      <c r="H11" s="8"/>
    </row>
    <row r="12" spans="1:8" ht="18" customHeight="1">
      <c r="A12" s="4"/>
      <c r="B12" s="40"/>
      <c r="C12" s="2" t="s">
        <v>30</v>
      </c>
      <c r="D12" s="2"/>
      <c r="E12" s="2"/>
      <c r="F12" s="2"/>
      <c r="G12" s="41"/>
      <c r="H12" s="8"/>
    </row>
    <row r="13" spans="1:8" ht="18" customHeight="1">
      <c r="A13" s="4"/>
      <c r="B13" s="40"/>
      <c r="C13" s="47" t="s">
        <v>33</v>
      </c>
      <c r="D13" s="52" t="str">
        <f>IF(D8=0," ",AVERAGE(D8:F10))</f>
        <v> </v>
      </c>
      <c r="E13" s="46" t="s">
        <v>34</v>
      </c>
      <c r="F13" s="52" t="str">
        <f>IF(D8=0," ",D13/(1+D13))</f>
        <v> </v>
      </c>
      <c r="G13" s="41"/>
      <c r="H13" s="8"/>
    </row>
    <row r="14" spans="1:8" ht="6.75" customHeight="1">
      <c r="A14" s="4"/>
      <c r="B14" s="42"/>
      <c r="C14" s="43"/>
      <c r="D14" s="43"/>
      <c r="E14" s="43"/>
      <c r="F14" s="44"/>
      <c r="G14" s="45"/>
      <c r="H14" s="8"/>
    </row>
    <row r="15" spans="1:8" ht="6.75" customHeight="1">
      <c r="A15" s="4"/>
      <c r="B15" s="2"/>
      <c r="C15" s="2"/>
      <c r="D15" s="2"/>
      <c r="E15" s="2"/>
      <c r="F15" s="36"/>
      <c r="G15" s="2"/>
      <c r="H15" s="8"/>
    </row>
    <row r="16" spans="1:8" ht="6" customHeight="1">
      <c r="A16" s="4"/>
      <c r="B16" s="37"/>
      <c r="C16" s="38"/>
      <c r="D16" s="38"/>
      <c r="E16" s="38"/>
      <c r="F16" s="38"/>
      <c r="G16" s="39"/>
      <c r="H16" s="8"/>
    </row>
    <row r="17" spans="1:8" ht="12.75">
      <c r="A17" s="4"/>
      <c r="B17" s="40"/>
      <c r="C17" s="5" t="s">
        <v>7</v>
      </c>
      <c r="D17" s="200" t="s">
        <v>37</v>
      </c>
      <c r="E17" s="200"/>
      <c r="F17" s="200"/>
      <c r="G17" s="41"/>
      <c r="H17" s="8"/>
    </row>
    <row r="18" spans="1:8" ht="15" customHeight="1">
      <c r="A18" s="4"/>
      <c r="B18" s="40"/>
      <c r="C18" s="2"/>
      <c r="D18" s="1">
        <v>1</v>
      </c>
      <c r="E18" s="1">
        <v>2</v>
      </c>
      <c r="F18" s="1">
        <v>3</v>
      </c>
      <c r="G18" s="41"/>
      <c r="H18" s="8"/>
    </row>
    <row r="19" spans="1:8" ht="20.25" customHeight="1">
      <c r="A19" s="4"/>
      <c r="B19" s="40"/>
      <c r="C19" s="46" t="s">
        <v>27</v>
      </c>
      <c r="D19" s="48"/>
      <c r="E19" s="48"/>
      <c r="F19" s="49"/>
      <c r="G19" s="41"/>
      <c r="H19" s="8"/>
    </row>
    <row r="20" spans="1:8" ht="20.25" customHeight="1">
      <c r="A20" s="4"/>
      <c r="B20" s="40"/>
      <c r="C20" s="46" t="s">
        <v>28</v>
      </c>
      <c r="D20" s="50"/>
      <c r="E20" s="50"/>
      <c r="F20" s="51"/>
      <c r="G20" s="41"/>
      <c r="H20" s="8"/>
    </row>
    <row r="21" spans="1:8" ht="20.25" customHeight="1">
      <c r="A21" s="4"/>
      <c r="B21" s="40"/>
      <c r="C21" s="46" t="s">
        <v>29</v>
      </c>
      <c r="D21" s="50"/>
      <c r="E21" s="50"/>
      <c r="F21" s="51"/>
      <c r="G21" s="41"/>
      <c r="H21" s="8"/>
    </row>
    <row r="22" spans="1:8" ht="6" customHeight="1">
      <c r="A22" s="4"/>
      <c r="B22" s="40"/>
      <c r="C22" s="2"/>
      <c r="D22" s="2"/>
      <c r="E22" s="2"/>
      <c r="F22" s="2"/>
      <c r="G22" s="41"/>
      <c r="H22" s="8"/>
    </row>
    <row r="23" spans="1:8" ht="12.75" customHeight="1">
      <c r="A23" s="4"/>
      <c r="B23" s="40"/>
      <c r="C23" s="2" t="s">
        <v>30</v>
      </c>
      <c r="D23" s="2"/>
      <c r="E23" s="2"/>
      <c r="F23" s="2"/>
      <c r="G23" s="41"/>
      <c r="H23" s="8"/>
    </row>
    <row r="24" spans="1:8" ht="18" customHeight="1">
      <c r="A24" s="4"/>
      <c r="B24" s="40"/>
      <c r="C24" s="47" t="s">
        <v>33</v>
      </c>
      <c r="D24" s="52" t="str">
        <f>IF(D19=0," ",AVERAGE(D19:F21))</f>
        <v> </v>
      </c>
      <c r="E24" s="46" t="s">
        <v>34</v>
      </c>
      <c r="F24" s="52" t="str">
        <f>IF(D19=0," ",D24/(1+D24))</f>
        <v> </v>
      </c>
      <c r="G24" s="41"/>
      <c r="H24" s="8"/>
    </row>
    <row r="25" spans="1:8" ht="6.75" customHeight="1">
      <c r="A25" s="4"/>
      <c r="B25" s="42"/>
      <c r="C25" s="43"/>
      <c r="D25" s="43"/>
      <c r="E25" s="43"/>
      <c r="F25" s="44"/>
      <c r="G25" s="45"/>
      <c r="H25" s="8"/>
    </row>
    <row r="26" spans="1:8" ht="6.75" customHeight="1">
      <c r="A26" s="4"/>
      <c r="B26" s="2"/>
      <c r="F26" s="36"/>
      <c r="H26" s="8"/>
    </row>
    <row r="27" spans="1:8" ht="6" customHeight="1">
      <c r="A27" s="4"/>
      <c r="B27" s="37"/>
      <c r="C27" s="38"/>
      <c r="D27" s="38"/>
      <c r="E27" s="38"/>
      <c r="F27" s="38"/>
      <c r="G27" s="39"/>
      <c r="H27" s="8"/>
    </row>
    <row r="28" spans="1:8" ht="12.75">
      <c r="A28" s="4"/>
      <c r="B28" s="40"/>
      <c r="C28" s="5" t="s">
        <v>8</v>
      </c>
      <c r="D28" s="200" t="s">
        <v>37</v>
      </c>
      <c r="E28" s="200"/>
      <c r="F28" s="200"/>
      <c r="G28" s="41"/>
      <c r="H28" s="8"/>
    </row>
    <row r="29" spans="1:8" ht="15" customHeight="1">
      <c r="A29" s="4"/>
      <c r="B29" s="40"/>
      <c r="C29" s="2"/>
      <c r="D29" s="1">
        <v>1</v>
      </c>
      <c r="E29" s="1">
        <v>2</v>
      </c>
      <c r="F29" s="1">
        <v>3</v>
      </c>
      <c r="G29" s="41"/>
      <c r="H29" s="8"/>
    </row>
    <row r="30" spans="1:8" ht="20.25" customHeight="1">
      <c r="A30" s="4"/>
      <c r="B30" s="40"/>
      <c r="C30" s="46" t="s">
        <v>27</v>
      </c>
      <c r="D30" s="48"/>
      <c r="E30" s="48"/>
      <c r="F30" s="49"/>
      <c r="G30" s="41"/>
      <c r="H30" s="8"/>
    </row>
    <row r="31" spans="1:8" ht="20.25" customHeight="1">
      <c r="A31" s="4"/>
      <c r="B31" s="40"/>
      <c r="C31" s="46" t="s">
        <v>28</v>
      </c>
      <c r="D31" s="50"/>
      <c r="E31" s="50"/>
      <c r="F31" s="51"/>
      <c r="G31" s="41"/>
      <c r="H31" s="8"/>
    </row>
    <row r="32" spans="1:8" ht="20.25" customHeight="1">
      <c r="A32" s="4"/>
      <c r="B32" s="40"/>
      <c r="C32" s="46" t="s">
        <v>29</v>
      </c>
      <c r="D32" s="50"/>
      <c r="E32" s="50"/>
      <c r="F32" s="51"/>
      <c r="G32" s="41"/>
      <c r="H32" s="8"/>
    </row>
    <row r="33" spans="1:8" ht="6" customHeight="1">
      <c r="A33" s="4"/>
      <c r="B33" s="40"/>
      <c r="C33" s="2"/>
      <c r="D33" s="2"/>
      <c r="E33" s="2"/>
      <c r="F33" s="2"/>
      <c r="G33" s="41"/>
      <c r="H33" s="8"/>
    </row>
    <row r="34" spans="1:8" ht="12.75" customHeight="1">
      <c r="A34" s="4"/>
      <c r="B34" s="40"/>
      <c r="C34" s="2" t="s">
        <v>30</v>
      </c>
      <c r="D34" s="2"/>
      <c r="E34" s="2"/>
      <c r="F34" s="2"/>
      <c r="G34" s="41"/>
      <c r="H34" s="8"/>
    </row>
    <row r="35" spans="1:8" ht="18" customHeight="1">
      <c r="A35" s="4"/>
      <c r="B35" s="40"/>
      <c r="C35" s="47" t="s">
        <v>33</v>
      </c>
      <c r="D35" s="52" t="str">
        <f>IF(D30=0," ",AVERAGE(D30:F32))</f>
        <v> </v>
      </c>
      <c r="E35" s="46" t="s">
        <v>34</v>
      </c>
      <c r="F35" s="52" t="str">
        <f>IF(D30=0," ",D35/(1+D35))</f>
        <v> </v>
      </c>
      <c r="G35" s="41"/>
      <c r="H35" s="8"/>
    </row>
    <row r="36" spans="1:8" ht="6.75" customHeight="1">
      <c r="A36" s="4"/>
      <c r="B36" s="42"/>
      <c r="C36" s="43"/>
      <c r="D36" s="43"/>
      <c r="E36" s="43"/>
      <c r="F36" s="44"/>
      <c r="G36" s="45"/>
      <c r="H36" s="8"/>
    </row>
    <row r="37" spans="1:8" ht="6.75" customHeight="1">
      <c r="A37" s="4"/>
      <c r="B37" s="2"/>
      <c r="F37" s="36"/>
      <c r="H37" s="8"/>
    </row>
    <row r="38" spans="1:8" ht="6" customHeight="1">
      <c r="A38" s="4"/>
      <c r="H38" s="8"/>
    </row>
    <row r="39" spans="1:8" ht="12.75">
      <c r="A39" s="4"/>
      <c r="H39" s="8"/>
    </row>
    <row r="40" spans="1:8" ht="15" customHeight="1">
      <c r="A40" s="4"/>
      <c r="H40" s="8"/>
    </row>
    <row r="41" spans="1:8" ht="20.25" customHeight="1">
      <c r="A41" s="4"/>
      <c r="H41" s="8"/>
    </row>
    <row r="42" spans="1:8" ht="20.25" customHeight="1">
      <c r="A42" s="4"/>
      <c r="H42" s="8"/>
    </row>
    <row r="43" spans="1:8" ht="20.25" customHeight="1">
      <c r="A43" s="4"/>
      <c r="H43" s="8"/>
    </row>
    <row r="44" spans="1:8" ht="6" customHeight="1">
      <c r="A44" s="4"/>
      <c r="H44" s="8"/>
    </row>
    <row r="45" spans="1:8" ht="12.75" customHeight="1">
      <c r="A45" s="4"/>
      <c r="H45" s="8"/>
    </row>
    <row r="46" spans="1:8" ht="6.75" customHeight="1">
      <c r="A46" s="4"/>
      <c r="H46" s="8"/>
    </row>
    <row r="47" spans="1:8" ht="6" customHeight="1">
      <c r="A47" s="4"/>
      <c r="B47" s="2"/>
      <c r="H47" s="8"/>
    </row>
    <row r="48" spans="1:8" ht="13.5" thickBot="1">
      <c r="A48" s="9"/>
      <c r="B48" s="199" t="s">
        <v>31</v>
      </c>
      <c r="C48" s="199"/>
      <c r="D48" s="199"/>
      <c r="E48" s="199"/>
      <c r="F48" s="199"/>
      <c r="G48" s="199"/>
      <c r="H48" s="10"/>
    </row>
    <row r="49" ht="13.5" thickTop="1"/>
  </sheetData>
  <sheetProtection formatCells="0" selectLockedCells="1"/>
  <mergeCells count="7">
    <mergeCell ref="B3:C3"/>
    <mergeCell ref="B2:G2"/>
    <mergeCell ref="B48:G48"/>
    <mergeCell ref="D6:F6"/>
    <mergeCell ref="D17:F17"/>
    <mergeCell ref="D28:F28"/>
    <mergeCell ref="D3:F3"/>
  </mergeCells>
  <printOptions/>
  <pageMargins left="0.75" right="0.75" top="1" bottom="1" header="0.5" footer="0.5"/>
  <pageSetup horizontalDpi="1200" verticalDpi="1200" orientation="portrait" r:id="rId5"/>
  <headerFooter alignWithMargins="0">
    <oddFooter>&amp;L&amp;F&amp;C&amp;A&amp;RPage 3</oddFooter>
  </headerFooter>
  <drawing r:id="rId4"/>
  <legacyDrawing r:id="rId3"/>
  <oleObjects>
    <oleObject progId="Equation.3" shapeId="22372029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view="pageBreakPreview" zoomScale="85" zoomScaleNormal="85" zoomScaleSheetLayoutView="85" zoomScalePageLayoutView="0" workbookViewId="0" topLeftCell="A1">
      <selection activeCell="E19" sqref="E19"/>
    </sheetView>
  </sheetViews>
  <sheetFormatPr defaultColWidth="9.140625" defaultRowHeight="12.75"/>
  <cols>
    <col min="1" max="1" width="2.140625" style="0" customWidth="1"/>
    <col min="2" max="2" width="1.7109375" style="0" customWidth="1"/>
    <col min="3" max="3" width="19.28125" style="0" customWidth="1"/>
    <col min="4" max="6" width="20.28125" style="0" customWidth="1"/>
    <col min="7" max="7" width="2.57421875" style="0" customWidth="1"/>
    <col min="8" max="8" width="2.140625" style="0" customWidth="1"/>
  </cols>
  <sheetData>
    <row r="1" spans="1:8" ht="6" customHeight="1" thickTop="1">
      <c r="A1" s="6"/>
      <c r="B1" s="3"/>
      <c r="C1" s="3"/>
      <c r="D1" s="3"/>
      <c r="E1" s="3"/>
      <c r="F1" s="3"/>
      <c r="G1" s="3"/>
      <c r="H1" s="7"/>
    </row>
    <row r="2" spans="1:8" ht="36" customHeight="1">
      <c r="A2" s="4"/>
      <c r="B2" s="198" t="s">
        <v>96</v>
      </c>
      <c r="C2" s="198"/>
      <c r="D2" s="198"/>
      <c r="E2" s="198"/>
      <c r="F2" s="198"/>
      <c r="G2" s="198"/>
      <c r="H2" s="8"/>
    </row>
    <row r="3" spans="1:8" ht="24" customHeight="1">
      <c r="A3" s="4"/>
      <c r="B3" s="198" t="s">
        <v>40</v>
      </c>
      <c r="C3" s="198"/>
      <c r="D3" s="201"/>
      <c r="E3" s="201"/>
      <c r="F3" s="201"/>
      <c r="H3" s="8"/>
    </row>
    <row r="4" spans="1:8" ht="6" customHeight="1">
      <c r="A4" s="4"/>
      <c r="B4" s="2"/>
      <c r="C4" s="11"/>
      <c r="D4" s="11"/>
      <c r="E4" s="11"/>
      <c r="F4" s="11"/>
      <c r="G4" s="11"/>
      <c r="H4" s="8"/>
    </row>
    <row r="5" ht="6" customHeight="1"/>
    <row r="6" spans="2:6" ht="24" customHeight="1">
      <c r="B6" s="113" t="s">
        <v>97</v>
      </c>
      <c r="D6" s="201"/>
      <c r="E6" s="201"/>
      <c r="F6" s="201"/>
    </row>
    <row r="7" ht="15" customHeight="1"/>
    <row r="8" ht="20.25" customHeight="1"/>
    <row r="9" ht="20.25" customHeight="1"/>
    <row r="10" ht="20.25" customHeight="1"/>
    <row r="11" ht="6" customHeight="1"/>
    <row r="12" ht="18" customHeight="1"/>
    <row r="13" ht="18" customHeight="1"/>
    <row r="14" ht="6.75" customHeight="1"/>
    <row r="15" ht="6.75" customHeight="1"/>
    <row r="16" ht="6" customHeight="1"/>
    <row r="18" ht="15" customHeight="1"/>
    <row r="19" spans="2:5" ht="20.25" customHeight="1">
      <c r="B19" s="113" t="s">
        <v>98</v>
      </c>
      <c r="E19" s="119"/>
    </row>
    <row r="20" ht="20.25" customHeight="1"/>
    <row r="21" ht="20.25" customHeight="1"/>
    <row r="22" ht="6" customHeight="1"/>
    <row r="23" ht="12.75" customHeight="1"/>
    <row r="24" ht="18" customHeight="1"/>
    <row r="25" ht="6.75" customHeight="1"/>
    <row r="26" ht="6.75" customHeight="1"/>
    <row r="27" ht="6" customHeight="1"/>
    <row r="29" ht="15" customHeight="1"/>
    <row r="30" ht="20.25" customHeight="1"/>
    <row r="31" ht="20.25" customHeight="1"/>
    <row r="32" ht="20.25" customHeight="1"/>
    <row r="33" ht="6" customHeight="1"/>
    <row r="34" ht="12.75" customHeight="1"/>
    <row r="35" ht="18" customHeight="1"/>
    <row r="36" ht="6.75" customHeight="1"/>
    <row r="37" ht="6.75" customHeight="1"/>
    <row r="38" ht="6" customHeight="1"/>
    <row r="40" ht="15" customHeight="1"/>
    <row r="41" ht="20.25" customHeight="1"/>
    <row r="42" ht="20.25" customHeight="1"/>
    <row r="43" ht="20.25" customHeight="1"/>
    <row r="44" ht="6" customHeight="1"/>
    <row r="45" ht="12.75" customHeight="1"/>
    <row r="46" ht="6.75" customHeight="1"/>
    <row r="47" ht="6" customHeight="1"/>
  </sheetData>
  <sheetProtection formatCells="0" selectLockedCells="1"/>
  <mergeCells count="4">
    <mergeCell ref="D6:F6"/>
    <mergeCell ref="B3:C3"/>
    <mergeCell ref="B2:G2"/>
    <mergeCell ref="D3:F3"/>
  </mergeCells>
  <printOptions/>
  <pageMargins left="0.75" right="0.75" top="1" bottom="1" header="0.5" footer="0.5"/>
  <pageSetup horizontalDpi="1200" verticalDpi="1200" orientation="portrait" r:id="rId2"/>
  <headerFooter alignWithMargins="0">
    <oddFooter>&amp;L&amp;F&amp;C&amp;A&amp;RPage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Damon Ogle</dc:creator>
  <cp:keywords/>
  <dc:description/>
  <cp:lastModifiedBy>Michael</cp:lastModifiedBy>
  <cp:lastPrinted>2006-12-02T16:29:13Z</cp:lastPrinted>
  <dcterms:created xsi:type="dcterms:W3CDTF">2003-09-03T21:38:51Z</dcterms:created>
  <dcterms:modified xsi:type="dcterms:W3CDTF">2010-05-27T22:10:13Z</dcterms:modified>
  <cp:category/>
  <cp:version/>
  <cp:contentType/>
  <cp:contentStatus/>
</cp:coreProperties>
</file>